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SAI~1\AppData\Local\Temp\_tc\II_3 melléklet mellékletei\"/>
    </mc:Choice>
  </mc:AlternateContent>
  <xr:revisionPtr revIDLastSave="0" documentId="13_ncr:1_{655BF9FA-0931-430E-8179-D1E35CE89F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Munkalap1!$5:$7</definedName>
    <definedName name="_xlnm.Print_Area" localSheetId="0">Munkalap1!$A$1:$T$106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1" i="1" l="1"/>
  <c r="P101" i="1"/>
  <c r="P59" i="1" l="1"/>
  <c r="Q73" i="1" l="1"/>
  <c r="S98" i="1"/>
  <c r="R98" i="1"/>
  <c r="T98" i="1" l="1"/>
  <c r="Q30" i="1"/>
  <c r="Q20" i="1" l="1"/>
  <c r="R48" i="1" l="1"/>
  <c r="S48" i="1"/>
  <c r="R49" i="1"/>
  <c r="S49" i="1"/>
  <c r="H22" i="1"/>
  <c r="I22" i="1"/>
  <c r="N22" i="1" s="1"/>
  <c r="S22" i="1" s="1"/>
  <c r="T49" i="1" l="1"/>
  <c r="T48" i="1"/>
  <c r="J22" i="1"/>
  <c r="M22" i="1"/>
  <c r="O22" i="1" s="1"/>
  <c r="R93" i="1"/>
  <c r="S93" i="1"/>
  <c r="R92" i="1"/>
  <c r="S92" i="1"/>
  <c r="R22" i="1" l="1"/>
  <c r="T93" i="1"/>
  <c r="T92" i="1"/>
  <c r="R103" i="1"/>
  <c r="S103" i="1"/>
  <c r="R47" i="1"/>
  <c r="S47" i="1"/>
  <c r="R84" i="1"/>
  <c r="S84" i="1"/>
  <c r="R104" i="1"/>
  <c r="S104" i="1"/>
  <c r="Q77" i="1"/>
  <c r="P77" i="1"/>
  <c r="Q11" i="1"/>
  <c r="P11" i="1"/>
  <c r="Q8" i="1"/>
  <c r="P8" i="1"/>
  <c r="L35" i="1"/>
  <c r="M55" i="1"/>
  <c r="N55" i="1"/>
  <c r="S55" i="1" s="1"/>
  <c r="M90" i="1"/>
  <c r="R90" i="1" s="1"/>
  <c r="N90" i="1"/>
  <c r="S90" i="1" s="1"/>
  <c r="M68" i="1"/>
  <c r="N68" i="1"/>
  <c r="T22" i="1" l="1"/>
  <c r="T103" i="1"/>
  <c r="T104" i="1"/>
  <c r="T47" i="1"/>
  <c r="T84" i="1"/>
  <c r="P75" i="1"/>
  <c r="T90" i="1"/>
  <c r="O68" i="1"/>
  <c r="O55" i="1"/>
  <c r="R55" i="1"/>
  <c r="O90" i="1"/>
  <c r="Q75" i="1"/>
  <c r="L73" i="1"/>
  <c r="L14" i="1" s="1"/>
  <c r="M91" i="1"/>
  <c r="R91" i="1" s="1"/>
  <c r="N91" i="1"/>
  <c r="S91" i="1" s="1"/>
  <c r="M94" i="1"/>
  <c r="R94" i="1" s="1"/>
  <c r="N94" i="1"/>
  <c r="S94" i="1" s="1"/>
  <c r="M46" i="1"/>
  <c r="R46" i="1" s="1"/>
  <c r="N46" i="1"/>
  <c r="S46" i="1" s="1"/>
  <c r="K14" i="1"/>
  <c r="K77" i="1"/>
  <c r="L77" i="1"/>
  <c r="K101" i="1"/>
  <c r="L101" i="1"/>
  <c r="F11" i="1"/>
  <c r="G11" i="1"/>
  <c r="K11" i="1"/>
  <c r="L11" i="1"/>
  <c r="K8" i="1"/>
  <c r="L8" i="1"/>
  <c r="H89" i="1"/>
  <c r="I89" i="1"/>
  <c r="N89" i="1" s="1"/>
  <c r="S89" i="1" s="1"/>
  <c r="G88" i="1"/>
  <c r="I88" i="1" s="1"/>
  <c r="N88" i="1" s="1"/>
  <c r="S88" i="1" s="1"/>
  <c r="G73" i="1"/>
  <c r="G14" i="1" s="1"/>
  <c r="H44" i="1"/>
  <c r="I44" i="1"/>
  <c r="N44" i="1" s="1"/>
  <c r="S44" i="1" s="1"/>
  <c r="H45" i="1"/>
  <c r="M45" i="1" s="1"/>
  <c r="R45" i="1" s="1"/>
  <c r="I45" i="1"/>
  <c r="H61" i="1"/>
  <c r="M61" i="1" s="1"/>
  <c r="R61" i="1" s="1"/>
  <c r="I61" i="1"/>
  <c r="N61" i="1" s="1"/>
  <c r="S61" i="1" s="1"/>
  <c r="H21" i="1"/>
  <c r="M21" i="1" s="1"/>
  <c r="R21" i="1" s="1"/>
  <c r="I21" i="1"/>
  <c r="N21" i="1" s="1"/>
  <c r="S21" i="1" s="1"/>
  <c r="H88" i="1"/>
  <c r="M88" i="1" s="1"/>
  <c r="R88" i="1" s="1"/>
  <c r="F14" i="1"/>
  <c r="F77" i="1"/>
  <c r="F101" i="1"/>
  <c r="G101" i="1"/>
  <c r="I102" i="1"/>
  <c r="I101" i="1" s="1"/>
  <c r="H102" i="1"/>
  <c r="M102" i="1" s="1"/>
  <c r="R102" i="1" s="1"/>
  <c r="R101" i="1" s="1"/>
  <c r="H80" i="1"/>
  <c r="M80" i="1" s="1"/>
  <c r="R80" i="1" s="1"/>
  <c r="I80" i="1"/>
  <c r="N80" i="1" s="1"/>
  <c r="S80" i="1" s="1"/>
  <c r="H81" i="1"/>
  <c r="M81" i="1" s="1"/>
  <c r="R81" i="1" s="1"/>
  <c r="I81" i="1"/>
  <c r="N81" i="1" s="1"/>
  <c r="S81" i="1" s="1"/>
  <c r="H82" i="1"/>
  <c r="M82" i="1" s="1"/>
  <c r="R82" i="1" s="1"/>
  <c r="I82" i="1"/>
  <c r="N82" i="1" s="1"/>
  <c r="S82" i="1" s="1"/>
  <c r="H83" i="1"/>
  <c r="I83" i="1"/>
  <c r="N83" i="1" s="1"/>
  <c r="S83" i="1" s="1"/>
  <c r="H85" i="1"/>
  <c r="M85" i="1" s="1"/>
  <c r="R85" i="1" s="1"/>
  <c r="I85" i="1"/>
  <c r="N85" i="1" s="1"/>
  <c r="S85" i="1" s="1"/>
  <c r="H86" i="1"/>
  <c r="M86" i="1" s="1"/>
  <c r="R86" i="1" s="1"/>
  <c r="I86" i="1"/>
  <c r="N86" i="1" s="1"/>
  <c r="S86" i="1" s="1"/>
  <c r="H87" i="1"/>
  <c r="M87" i="1" s="1"/>
  <c r="R87" i="1" s="1"/>
  <c r="I87" i="1"/>
  <c r="N87" i="1" s="1"/>
  <c r="S87" i="1" s="1"/>
  <c r="I79" i="1"/>
  <c r="N79" i="1" s="1"/>
  <c r="S79" i="1" s="1"/>
  <c r="H79" i="1"/>
  <c r="M79" i="1" s="1"/>
  <c r="R79" i="1" s="1"/>
  <c r="H73" i="1"/>
  <c r="M73" i="1" s="1"/>
  <c r="R73" i="1" s="1"/>
  <c r="H53" i="1"/>
  <c r="M53" i="1" s="1"/>
  <c r="R53" i="1" s="1"/>
  <c r="I53" i="1"/>
  <c r="N53" i="1" s="1"/>
  <c r="S53" i="1" s="1"/>
  <c r="I54" i="1"/>
  <c r="N54" i="1" s="1"/>
  <c r="S54" i="1" s="1"/>
  <c r="H56" i="1"/>
  <c r="M56" i="1" s="1"/>
  <c r="R56" i="1" s="1"/>
  <c r="I56" i="1"/>
  <c r="N56" i="1" s="1"/>
  <c r="S56" i="1" s="1"/>
  <c r="H57" i="1"/>
  <c r="M57" i="1" s="1"/>
  <c r="R57" i="1" s="1"/>
  <c r="I57" i="1"/>
  <c r="N57" i="1" s="1"/>
  <c r="S57" i="1" s="1"/>
  <c r="H58" i="1"/>
  <c r="M58" i="1" s="1"/>
  <c r="R58" i="1" s="1"/>
  <c r="I58" i="1"/>
  <c r="N58" i="1" s="1"/>
  <c r="S58" i="1" s="1"/>
  <c r="H59" i="1"/>
  <c r="M59" i="1" s="1"/>
  <c r="R59" i="1" s="1"/>
  <c r="I59" i="1"/>
  <c r="N59" i="1" s="1"/>
  <c r="S59" i="1" s="1"/>
  <c r="H60" i="1"/>
  <c r="M60" i="1" s="1"/>
  <c r="R60" i="1" s="1"/>
  <c r="I60" i="1"/>
  <c r="N60" i="1" s="1"/>
  <c r="S60" i="1" s="1"/>
  <c r="H62" i="1"/>
  <c r="M62" i="1" s="1"/>
  <c r="I62" i="1"/>
  <c r="N62" i="1" s="1"/>
  <c r="H63" i="1"/>
  <c r="M63" i="1" s="1"/>
  <c r="I63" i="1"/>
  <c r="N63" i="1" s="1"/>
  <c r="H64" i="1"/>
  <c r="M64" i="1" s="1"/>
  <c r="I64" i="1"/>
  <c r="N64" i="1" s="1"/>
  <c r="H65" i="1"/>
  <c r="M65" i="1" s="1"/>
  <c r="I65" i="1"/>
  <c r="N65" i="1" s="1"/>
  <c r="H66" i="1"/>
  <c r="M66" i="1" s="1"/>
  <c r="I66" i="1"/>
  <c r="N66" i="1" s="1"/>
  <c r="H67" i="1"/>
  <c r="M67" i="1" s="1"/>
  <c r="I67" i="1"/>
  <c r="N67" i="1" s="1"/>
  <c r="H69" i="1"/>
  <c r="M69" i="1" s="1"/>
  <c r="I69" i="1"/>
  <c r="N69" i="1" s="1"/>
  <c r="H70" i="1"/>
  <c r="M70" i="1" s="1"/>
  <c r="I70" i="1"/>
  <c r="N70" i="1" s="1"/>
  <c r="H71" i="1"/>
  <c r="M71" i="1" s="1"/>
  <c r="I71" i="1"/>
  <c r="N71" i="1" s="1"/>
  <c r="I52" i="1"/>
  <c r="N52" i="1" s="1"/>
  <c r="S52" i="1" s="1"/>
  <c r="H52" i="1"/>
  <c r="M52" i="1" s="1"/>
  <c r="R52" i="1" s="1"/>
  <c r="H17" i="1"/>
  <c r="M17" i="1" s="1"/>
  <c r="R17" i="1" s="1"/>
  <c r="I17" i="1"/>
  <c r="N17" i="1" s="1"/>
  <c r="H18" i="1"/>
  <c r="M18" i="1" s="1"/>
  <c r="R18" i="1" s="1"/>
  <c r="I18" i="1"/>
  <c r="N18" i="1" s="1"/>
  <c r="S18" i="1" s="1"/>
  <c r="H19" i="1"/>
  <c r="M19" i="1" s="1"/>
  <c r="R19" i="1" s="1"/>
  <c r="I19" i="1"/>
  <c r="N19" i="1" s="1"/>
  <c r="S19" i="1" s="1"/>
  <c r="H20" i="1"/>
  <c r="M20" i="1" s="1"/>
  <c r="R20" i="1" s="1"/>
  <c r="I20" i="1"/>
  <c r="N20" i="1" s="1"/>
  <c r="S20" i="1" s="1"/>
  <c r="H23" i="1"/>
  <c r="M23" i="1" s="1"/>
  <c r="R23" i="1" s="1"/>
  <c r="I23" i="1"/>
  <c r="N23" i="1" s="1"/>
  <c r="S23" i="1" s="1"/>
  <c r="H24" i="1"/>
  <c r="M24" i="1" s="1"/>
  <c r="R24" i="1" s="1"/>
  <c r="I24" i="1"/>
  <c r="N24" i="1" s="1"/>
  <c r="S24" i="1" s="1"/>
  <c r="H25" i="1"/>
  <c r="M25" i="1" s="1"/>
  <c r="R25" i="1" s="1"/>
  <c r="I25" i="1"/>
  <c r="N25" i="1" s="1"/>
  <c r="S25" i="1" s="1"/>
  <c r="H26" i="1"/>
  <c r="M26" i="1" s="1"/>
  <c r="R26" i="1" s="1"/>
  <c r="I26" i="1"/>
  <c r="N26" i="1" s="1"/>
  <c r="S26" i="1" s="1"/>
  <c r="H27" i="1"/>
  <c r="M27" i="1" s="1"/>
  <c r="R27" i="1" s="1"/>
  <c r="I27" i="1"/>
  <c r="N27" i="1" s="1"/>
  <c r="S27" i="1" s="1"/>
  <c r="H28" i="1"/>
  <c r="M28" i="1" s="1"/>
  <c r="R28" i="1" s="1"/>
  <c r="I28" i="1"/>
  <c r="N28" i="1" s="1"/>
  <c r="S28" i="1" s="1"/>
  <c r="H29" i="1"/>
  <c r="M29" i="1" s="1"/>
  <c r="R29" i="1" s="1"/>
  <c r="I29" i="1"/>
  <c r="N29" i="1" s="1"/>
  <c r="S29" i="1" s="1"/>
  <c r="H30" i="1"/>
  <c r="M30" i="1" s="1"/>
  <c r="R30" i="1" s="1"/>
  <c r="I30" i="1"/>
  <c r="N30" i="1" s="1"/>
  <c r="S30" i="1" s="1"/>
  <c r="H31" i="1"/>
  <c r="M31" i="1" s="1"/>
  <c r="R31" i="1" s="1"/>
  <c r="I31" i="1"/>
  <c r="N31" i="1" s="1"/>
  <c r="S31" i="1" s="1"/>
  <c r="H32" i="1"/>
  <c r="M32" i="1" s="1"/>
  <c r="R32" i="1" s="1"/>
  <c r="I32" i="1"/>
  <c r="N32" i="1" s="1"/>
  <c r="S32" i="1" s="1"/>
  <c r="H33" i="1"/>
  <c r="M33" i="1" s="1"/>
  <c r="R33" i="1" s="1"/>
  <c r="I33" i="1"/>
  <c r="N33" i="1" s="1"/>
  <c r="H34" i="1"/>
  <c r="M34" i="1" s="1"/>
  <c r="R34" i="1" s="1"/>
  <c r="I34" i="1"/>
  <c r="N34" i="1" s="1"/>
  <c r="S34" i="1" s="1"/>
  <c r="H35" i="1"/>
  <c r="M35" i="1" s="1"/>
  <c r="R35" i="1" s="1"/>
  <c r="I35" i="1"/>
  <c r="H36" i="1"/>
  <c r="M36" i="1" s="1"/>
  <c r="R36" i="1" s="1"/>
  <c r="I36" i="1"/>
  <c r="N36" i="1" s="1"/>
  <c r="S36" i="1" s="1"/>
  <c r="H37" i="1"/>
  <c r="M37" i="1" s="1"/>
  <c r="R37" i="1" s="1"/>
  <c r="I37" i="1"/>
  <c r="N37" i="1" s="1"/>
  <c r="S37" i="1" s="1"/>
  <c r="H38" i="1"/>
  <c r="M38" i="1" s="1"/>
  <c r="R38" i="1" s="1"/>
  <c r="I38" i="1"/>
  <c r="N38" i="1" s="1"/>
  <c r="S38" i="1" s="1"/>
  <c r="H39" i="1"/>
  <c r="M39" i="1" s="1"/>
  <c r="R39" i="1" s="1"/>
  <c r="I39" i="1"/>
  <c r="N39" i="1" s="1"/>
  <c r="S39" i="1" s="1"/>
  <c r="H40" i="1"/>
  <c r="M40" i="1" s="1"/>
  <c r="R40" i="1" s="1"/>
  <c r="I40" i="1"/>
  <c r="N40" i="1" s="1"/>
  <c r="S40" i="1" s="1"/>
  <c r="H41" i="1"/>
  <c r="M41" i="1" s="1"/>
  <c r="R41" i="1" s="1"/>
  <c r="I41" i="1"/>
  <c r="N41" i="1" s="1"/>
  <c r="H42" i="1"/>
  <c r="M42" i="1" s="1"/>
  <c r="R42" i="1" s="1"/>
  <c r="I42" i="1"/>
  <c r="N42" i="1" s="1"/>
  <c r="S42" i="1" s="1"/>
  <c r="H43" i="1"/>
  <c r="M43" i="1" s="1"/>
  <c r="R43" i="1" s="1"/>
  <c r="I43" i="1"/>
  <c r="N43" i="1" s="1"/>
  <c r="S43" i="1" s="1"/>
  <c r="I16" i="1"/>
  <c r="N16" i="1" s="1"/>
  <c r="S16" i="1" s="1"/>
  <c r="H16" i="1"/>
  <c r="M16" i="1" s="1"/>
  <c r="R16" i="1" s="1"/>
  <c r="I12" i="1"/>
  <c r="I11" i="1" s="1"/>
  <c r="H12" i="1"/>
  <c r="M12" i="1" s="1"/>
  <c r="R12" i="1" s="1"/>
  <c r="F8" i="1"/>
  <c r="G8" i="1"/>
  <c r="I9" i="1"/>
  <c r="I8" i="1" s="1"/>
  <c r="H9" i="1"/>
  <c r="M9" i="1" s="1"/>
  <c r="R9" i="1" s="1"/>
  <c r="C54" i="1"/>
  <c r="C14" i="1" s="1"/>
  <c r="E52" i="1"/>
  <c r="E29" i="1"/>
  <c r="E58" i="1"/>
  <c r="E27" i="1"/>
  <c r="E36" i="1"/>
  <c r="D14" i="1"/>
  <c r="E19" i="1"/>
  <c r="E20" i="1"/>
  <c r="E42" i="1"/>
  <c r="E43" i="1"/>
  <c r="E18" i="1"/>
  <c r="E30" i="1"/>
  <c r="C77" i="1"/>
  <c r="E33" i="1"/>
  <c r="D11" i="1"/>
  <c r="C11" i="1"/>
  <c r="E12" i="1"/>
  <c r="E11" i="1" s="1"/>
  <c r="E32" i="1"/>
  <c r="E41" i="1"/>
  <c r="E40" i="1"/>
  <c r="E28" i="1"/>
  <c r="D8" i="1"/>
  <c r="E71" i="1"/>
  <c r="E70" i="1"/>
  <c r="E69" i="1"/>
  <c r="E17" i="1"/>
  <c r="E31" i="1"/>
  <c r="E63" i="1"/>
  <c r="E67" i="1"/>
  <c r="E57" i="1"/>
  <c r="E66" i="1"/>
  <c r="E9" i="1"/>
  <c r="E8" i="1" s="1"/>
  <c r="E65" i="1"/>
  <c r="D77" i="1"/>
  <c r="E79" i="1"/>
  <c r="E53" i="1"/>
  <c r="E56" i="1"/>
  <c r="E59" i="1"/>
  <c r="E60" i="1"/>
  <c r="E62" i="1"/>
  <c r="E64" i="1"/>
  <c r="E39" i="1"/>
  <c r="C8" i="1"/>
  <c r="C101" i="1"/>
  <c r="E80" i="1"/>
  <c r="E81" i="1"/>
  <c r="E83" i="1"/>
  <c r="E85" i="1"/>
  <c r="E87" i="1"/>
  <c r="E86" i="1"/>
  <c r="E82" i="1"/>
  <c r="D101" i="1"/>
  <c r="E16" i="1"/>
  <c r="E23" i="1"/>
  <c r="E24" i="1"/>
  <c r="E25" i="1"/>
  <c r="E26" i="1"/>
  <c r="E34" i="1"/>
  <c r="E35" i="1"/>
  <c r="E37" i="1"/>
  <c r="E38" i="1"/>
  <c r="E73" i="1"/>
  <c r="E102" i="1"/>
  <c r="E101" i="1" s="1"/>
  <c r="S77" i="1" l="1"/>
  <c r="D75" i="1"/>
  <c r="C106" i="1"/>
  <c r="R11" i="1"/>
  <c r="T55" i="1"/>
  <c r="R8" i="1"/>
  <c r="I73" i="1"/>
  <c r="N73" i="1" s="1"/>
  <c r="S73" i="1" s="1"/>
  <c r="T85" i="1"/>
  <c r="T80" i="1"/>
  <c r="M83" i="1"/>
  <c r="R83" i="1" s="1"/>
  <c r="J83" i="1"/>
  <c r="T23" i="1"/>
  <c r="C75" i="1"/>
  <c r="T42" i="1"/>
  <c r="T38" i="1"/>
  <c r="T34" i="1"/>
  <c r="T32" i="1"/>
  <c r="T20" i="1"/>
  <c r="T52" i="1"/>
  <c r="T86" i="1"/>
  <c r="T81" i="1"/>
  <c r="T88" i="1"/>
  <c r="T58" i="1"/>
  <c r="T91" i="1"/>
  <c r="T43" i="1"/>
  <c r="T39" i="1"/>
  <c r="T31" i="1"/>
  <c r="T29" i="1"/>
  <c r="T27" i="1"/>
  <c r="T19" i="1"/>
  <c r="T59" i="1"/>
  <c r="T57" i="1"/>
  <c r="F75" i="1"/>
  <c r="T21" i="1"/>
  <c r="T37" i="1"/>
  <c r="T40" i="1"/>
  <c r="T36" i="1"/>
  <c r="T26" i="1"/>
  <c r="T94" i="1"/>
  <c r="O41" i="1"/>
  <c r="S41" i="1"/>
  <c r="O33" i="1"/>
  <c r="S33" i="1"/>
  <c r="T25" i="1"/>
  <c r="O17" i="1"/>
  <c r="S17" i="1"/>
  <c r="T87" i="1"/>
  <c r="T82" i="1"/>
  <c r="L75" i="1"/>
  <c r="T46" i="1"/>
  <c r="T53" i="1"/>
  <c r="T16" i="1"/>
  <c r="T30" i="1"/>
  <c r="T28" i="1"/>
  <c r="T24" i="1"/>
  <c r="T18" i="1"/>
  <c r="T60" i="1"/>
  <c r="T56" i="1"/>
  <c r="T61" i="1"/>
  <c r="T79" i="1"/>
  <c r="K75" i="1"/>
  <c r="O36" i="1"/>
  <c r="N35" i="1"/>
  <c r="S35" i="1" s="1"/>
  <c r="G77" i="1"/>
  <c r="J45" i="1"/>
  <c r="O70" i="1"/>
  <c r="O58" i="1"/>
  <c r="O82" i="1"/>
  <c r="O46" i="1"/>
  <c r="O91" i="1"/>
  <c r="N102" i="1"/>
  <c r="O94" i="1"/>
  <c r="O88" i="1"/>
  <c r="O53" i="1"/>
  <c r="O20" i="1"/>
  <c r="H11" i="1"/>
  <c r="O85" i="1"/>
  <c r="O38" i="1"/>
  <c r="O28" i="1"/>
  <c r="O65" i="1"/>
  <c r="O63" i="1"/>
  <c r="O60" i="1"/>
  <c r="O30" i="1"/>
  <c r="M8" i="1"/>
  <c r="O87" i="1"/>
  <c r="O80" i="1"/>
  <c r="O61" i="1"/>
  <c r="J44" i="1"/>
  <c r="M44" i="1"/>
  <c r="N77" i="1"/>
  <c r="O39" i="1"/>
  <c r="O37" i="1"/>
  <c r="O31" i="1"/>
  <c r="O29" i="1"/>
  <c r="O23" i="1"/>
  <c r="O19" i="1"/>
  <c r="O71" i="1"/>
  <c r="O69" i="1"/>
  <c r="O66" i="1"/>
  <c r="O62" i="1"/>
  <c r="O57" i="1"/>
  <c r="O79" i="1"/>
  <c r="M101" i="1"/>
  <c r="O34" i="1"/>
  <c r="O86" i="1"/>
  <c r="O21" i="1"/>
  <c r="O52" i="1"/>
  <c r="O67" i="1"/>
  <c r="O64" i="1"/>
  <c r="O59" i="1"/>
  <c r="O56" i="1"/>
  <c r="O26" i="1"/>
  <c r="J89" i="1"/>
  <c r="N12" i="1"/>
  <c r="N9" i="1"/>
  <c r="N45" i="1"/>
  <c r="S45" i="1" s="1"/>
  <c r="O81" i="1"/>
  <c r="O42" i="1"/>
  <c r="J88" i="1"/>
  <c r="M89" i="1"/>
  <c r="O16" i="1"/>
  <c r="O43" i="1"/>
  <c r="O40" i="1"/>
  <c r="O32" i="1"/>
  <c r="O27" i="1"/>
  <c r="O24" i="1"/>
  <c r="O18" i="1"/>
  <c r="O25" i="1"/>
  <c r="M11" i="1"/>
  <c r="K106" i="1"/>
  <c r="L106" i="1"/>
  <c r="J61" i="1"/>
  <c r="J21" i="1"/>
  <c r="J52" i="1"/>
  <c r="J65" i="1"/>
  <c r="J56" i="1"/>
  <c r="J16" i="1"/>
  <c r="I77" i="1"/>
  <c r="I75" i="1" s="1"/>
  <c r="J37" i="1"/>
  <c r="J19" i="1"/>
  <c r="J42" i="1"/>
  <c r="J38" i="1"/>
  <c r="J36" i="1"/>
  <c r="J34" i="1"/>
  <c r="J32" i="1"/>
  <c r="J26" i="1"/>
  <c r="J87" i="1"/>
  <c r="J71" i="1"/>
  <c r="J66" i="1"/>
  <c r="J102" i="1"/>
  <c r="J101" i="1" s="1"/>
  <c r="F106" i="1"/>
  <c r="H77" i="1"/>
  <c r="J43" i="1"/>
  <c r="J24" i="1"/>
  <c r="J20" i="1"/>
  <c r="J18" i="1"/>
  <c r="J62" i="1"/>
  <c r="J59" i="1"/>
  <c r="J57" i="1"/>
  <c r="J80" i="1"/>
  <c r="J39" i="1"/>
  <c r="J31" i="1"/>
  <c r="J27" i="1"/>
  <c r="J67" i="1"/>
  <c r="H101" i="1"/>
  <c r="J30" i="1"/>
  <c r="J23" i="1"/>
  <c r="J79" i="1"/>
  <c r="J86" i="1"/>
  <c r="J35" i="1"/>
  <c r="J33" i="1"/>
  <c r="J28" i="1"/>
  <c r="J17" i="1"/>
  <c r="J63" i="1"/>
  <c r="J60" i="1"/>
  <c r="H54" i="1"/>
  <c r="J81" i="1"/>
  <c r="J12" i="1"/>
  <c r="J11" i="1" s="1"/>
  <c r="J40" i="1"/>
  <c r="J29" i="1"/>
  <c r="J69" i="1"/>
  <c r="J58" i="1"/>
  <c r="J85" i="1"/>
  <c r="J82" i="1"/>
  <c r="J41" i="1"/>
  <c r="J25" i="1"/>
  <c r="J70" i="1"/>
  <c r="J64" i="1"/>
  <c r="J53" i="1"/>
  <c r="J9" i="1"/>
  <c r="J8" i="1" s="1"/>
  <c r="E54" i="1"/>
  <c r="E14" i="1" s="1"/>
  <c r="D106" i="1"/>
  <c r="H8" i="1"/>
  <c r="E77" i="1"/>
  <c r="E75" i="1" s="1"/>
  <c r="T45" i="1" l="1"/>
  <c r="T73" i="1"/>
  <c r="T35" i="1"/>
  <c r="T83" i="1"/>
  <c r="T17" i="1"/>
  <c r="T41" i="1"/>
  <c r="T33" i="1"/>
  <c r="I14" i="1"/>
  <c r="I106" i="1" s="1"/>
  <c r="J73" i="1"/>
  <c r="O83" i="1"/>
  <c r="O73" i="1"/>
  <c r="O35" i="1"/>
  <c r="H75" i="1"/>
  <c r="O89" i="1"/>
  <c r="O77" i="1" s="1"/>
  <c r="R89" i="1"/>
  <c r="N8" i="1"/>
  <c r="S9" i="1"/>
  <c r="O44" i="1"/>
  <c r="R44" i="1"/>
  <c r="N11" i="1"/>
  <c r="S12" i="1"/>
  <c r="O45" i="1"/>
  <c r="G106" i="1"/>
  <c r="G75" i="1"/>
  <c r="N14" i="1"/>
  <c r="N101" i="1"/>
  <c r="N75" i="1" s="1"/>
  <c r="S102" i="1"/>
  <c r="M77" i="1"/>
  <c r="M75" i="1" s="1"/>
  <c r="O102" i="1"/>
  <c r="O101" i="1" s="1"/>
  <c r="J54" i="1"/>
  <c r="M54" i="1"/>
  <c r="R54" i="1" s="1"/>
  <c r="O12" i="1"/>
  <c r="O11" i="1" s="1"/>
  <c r="O9" i="1"/>
  <c r="O8" i="1" s="1"/>
  <c r="H14" i="1"/>
  <c r="H106" i="1" s="1"/>
  <c r="E106" i="1"/>
  <c r="J77" i="1"/>
  <c r="J75" i="1" s="1"/>
  <c r="S101" i="1" l="1"/>
  <c r="T54" i="1"/>
  <c r="J14" i="1"/>
  <c r="J106" i="1" s="1"/>
  <c r="O75" i="1"/>
  <c r="N106" i="1"/>
  <c r="T12" i="1"/>
  <c r="S11" i="1"/>
  <c r="T9" i="1"/>
  <c r="S8" i="1"/>
  <c r="T89" i="1"/>
  <c r="R77" i="1"/>
  <c r="T102" i="1"/>
  <c r="T101" i="1" s="1"/>
  <c r="T44" i="1"/>
  <c r="O54" i="1"/>
  <c r="O14" i="1" s="1"/>
  <c r="O106" i="1" s="1"/>
  <c r="M14" i="1"/>
  <c r="M106" i="1" s="1"/>
  <c r="S75" i="1" l="1"/>
  <c r="R75" i="1"/>
  <c r="T77" i="1"/>
  <c r="T11" i="1"/>
  <c r="T8" i="1"/>
  <c r="T75" i="1" l="1"/>
  <c r="R62" i="1" l="1"/>
  <c r="P14" i="1"/>
  <c r="P106" i="1" s="1"/>
  <c r="Q14" i="1"/>
  <c r="Q106" i="1" s="1"/>
  <c r="R63" i="1"/>
  <c r="R65" i="1"/>
  <c r="R67" i="1"/>
  <c r="R69" i="1"/>
  <c r="R71" i="1"/>
  <c r="S63" i="1"/>
  <c r="S65" i="1"/>
  <c r="S67" i="1"/>
  <c r="S69" i="1"/>
  <c r="R64" i="1"/>
  <c r="R66" i="1"/>
  <c r="R68" i="1"/>
  <c r="R70" i="1"/>
  <c r="S62" i="1"/>
  <c r="S64" i="1"/>
  <c r="S66" i="1"/>
  <c r="S68" i="1"/>
  <c r="S70" i="1"/>
  <c r="S71" i="1"/>
  <c r="R14" i="1" l="1"/>
  <c r="T63" i="1"/>
  <c r="T69" i="1"/>
  <c r="T68" i="1"/>
  <c r="S14" i="1"/>
  <c r="T71" i="1"/>
  <c r="T64" i="1"/>
  <c r="T65" i="1"/>
  <c r="R106" i="1"/>
  <c r="T62" i="1"/>
  <c r="T70" i="1"/>
  <c r="T66" i="1"/>
  <c r="T67" i="1"/>
  <c r="S106" i="1" l="1"/>
  <c r="T14" i="1"/>
  <c r="T106" i="1" s="1"/>
</calcChain>
</file>

<file path=xl/sharedStrings.xml><?xml version="1.0" encoding="utf-8"?>
<sst xmlns="http://schemas.openxmlformats.org/spreadsheetml/2006/main" count="119" uniqueCount="100">
  <si>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</si>
  <si>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</si>
  <si>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</si>
  <si>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</si>
  <si>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</si>
  <si>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</si>
  <si>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</si>
  <si>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</si>
  <si>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</si>
  <si>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</si>
  <si>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</si>
  <si>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</si>
  <si>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</si>
  <si>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</si>
  <si>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</si>
  <si>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</si>
  <si>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</si>
  <si>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</si>
  <si>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</si>
  <si>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</si>
  <si>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3.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</si>
  <si>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</si>
  <si>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</si>
  <si>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</si>
  <si>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</si>
  <si>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</si>
  <si>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</si>
  <si>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 xml:space="preserve">Kisbéri Önkormányzat -komáromi gyerekek átmeneti gondozása  </t>
  </si>
  <si>
    <t>047120 Piac üzemeltetése</t>
  </si>
  <si>
    <t>081045 Szabadidősport (rekreációs sport) tevékenység és támogatása</t>
  </si>
  <si>
    <t>081061 Szabadidős park, fürdő és strandszolgáltatás</t>
  </si>
  <si>
    <t>081071 Üdülői szálláshely szolgáltatás és étkeztetés</t>
  </si>
  <si>
    <t>082044 Könyvtári szolgáltatások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</si>
  <si>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</si>
  <si>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</si>
  <si>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</si>
  <si>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</si>
  <si>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</si>
  <si>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</si>
  <si>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</si>
  <si>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</si>
  <si>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</si>
  <si>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</si>
  <si>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</si>
  <si>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</si>
  <si>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</si>
  <si>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</si>
  <si>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</si>
  <si>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</si>
  <si>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</si>
  <si>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</si>
  <si>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</si>
  <si>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Autóbusz tanuló bérletek támogatása</t>
  </si>
  <si>
    <t>Komáromi Selye János Kórház 24 órás gyermekgyógyászati ellátás támogatása</t>
  </si>
  <si>
    <t>Lakóépületek Tervezésének Oktatásáért Alapítvány</t>
  </si>
  <si>
    <t>Volánbusz Zrt 2024. évi közforgalmi menetrend szerinti személyszállítási feladatok</t>
  </si>
  <si>
    <t>Kemence Egyesület szociális és marketing feladatok támogatása</t>
  </si>
  <si>
    <t>Duna-Gerecse Turisztikai Nonprofit KFT támogatása</t>
  </si>
  <si>
    <t>Komáromi Városi Sportegyesület támogatása TAO önrész</t>
  </si>
  <si>
    <t>Komáromi Kulturális Közhasznú Nonprofit Kft támogatása</t>
  </si>
  <si>
    <t>051030 Nem veszélyes hulladék gyűjtése</t>
  </si>
  <si>
    <t>Komthermál Kft-nek alaptőke pótbefizetés</t>
  </si>
  <si>
    <t>2023. évi kiutalatlan támogatás</t>
  </si>
  <si>
    <t>1/2024.(I.24.) önk.rendelet eredeti ei.</t>
  </si>
  <si>
    <t>Javasolt módosítás</t>
  </si>
  <si>
    <t>2024. évi tervezett  egyéb működési célú kiadásainak módosítása</t>
  </si>
  <si>
    <t>Szent Borbála Kórház részére m.c.támogatás</t>
  </si>
  <si>
    <t>Komáromi Thermálfürdő részére m.c.pénzeszköz átadás</t>
  </si>
  <si>
    <t>066020 Komáromi Thermálfürdő pótbefizetésére m.c.t.</t>
  </si>
  <si>
    <t>Salvia Medicinalis Kft.részére működési támogatás</t>
  </si>
  <si>
    <t>JUGO Kft.részére működési támogatás</t>
  </si>
  <si>
    <t>Komáromi Rendőrkapitányság részére támogatás</t>
  </si>
  <si>
    <t>5/2024.(VI.26.) önk.rendelet mód. ei.</t>
  </si>
  <si>
    <t>Komthermál Kft. Részére</t>
  </si>
  <si>
    <t>Szőnyi Lovas Sportegyesület részére támogatás</t>
  </si>
  <si>
    <t>TOP_PLUSZ-2.1.1-21-KO1-2022-00002 Önk.épületek energetikai korsz.pályázatból visszafizetés</t>
  </si>
  <si>
    <t>EFOP-1.5.2-16-2017-00020 pályázattal kapcsolatos visszafizetés</t>
  </si>
  <si>
    <t>Tb-i Tankerületi Központ részére m.c.pe.átadás választások miatt</t>
  </si>
  <si>
    <t>041110 Általános gazdasági és kereskedelmi ügyek</t>
  </si>
  <si>
    <t xml:space="preserve">082063 Brigetio Látogatóközpont üzemeltetése </t>
  </si>
  <si>
    <t xml:space="preserve">086090 Liget épület, műjégpálya üzemeltetése </t>
  </si>
  <si>
    <t>082044 Könyvtár üzemeltetése</t>
  </si>
  <si>
    <t>M.c.pe.átadások államháztartáson belülre (4.+5.)</t>
  </si>
  <si>
    <t>2023.évi MÁK felülvizsgálat miatti támogatás és kamat visszafizetése</t>
  </si>
  <si>
    <t>Komáromi Selye János Kórház részére támogatás</t>
  </si>
  <si>
    <t>Magyar Máltai Szeretetszolgálat részére m.c.támogatás</t>
  </si>
  <si>
    <t>Létesítmények üzemeltetése</t>
  </si>
  <si>
    <t>BMÖGF/1378/2021. Puskaporosi út projekthez kapott fel nem használt tám.visszafizetése</t>
  </si>
  <si>
    <t>SKHU/1601/1.1 Cultplay Jókai liget játsz.visszafizetendő támogatás</t>
  </si>
  <si>
    <t>Slachta Margit Nemzeti Szoc.részére m.c.tám.visszafizetése</t>
  </si>
  <si>
    <t>Komáromi Thermálfürdő részére 2023.évi uszodák fenntartására támogatás átadása</t>
  </si>
  <si>
    <t>Volánbusz Zrt 2023. évi mérleg szerinti vesztesége</t>
  </si>
  <si>
    <t>Díjazottak</t>
  </si>
  <si>
    <t>Elvonások és befizetések (K502)</t>
  </si>
  <si>
    <t>Működési célú garancia és kezességvállalásból származó kifizetések áhtn kívülre (K507)</t>
  </si>
  <si>
    <t>Egyéb működési célú támogatások államháztartáson belülre (K506)</t>
  </si>
  <si>
    <t>Működési célú visszafizetendő támogatások, kölcsönök nyújtása áht-n kívülre (K508)</t>
  </si>
  <si>
    <t>Egyéb működési célú támogatások államháztartáson kívülre (K512)</t>
  </si>
  <si>
    <t>9/2024.(X.24.) önk.rendelet mód. ei.</t>
  </si>
  <si>
    <t>9/2025.(V.22.)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</si>
</sst>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i/>
      <sz val="8"/>
      <name val="Arial"/>
      <family val="2"/>
      <charset val="238"/>
    </font>
    <font>
      <sz val="8"/>
      <color rgb="FF00B05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49" fontId="2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5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/>
    <xf numFmtId="3" fontId="7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/>
    </xf>
    <xf numFmtId="3" fontId="9" fillId="0" borderId="1" xfId="0" applyNumberFormat="1" applyFont="1" applyBorder="1"/>
    <xf numFmtId="3" fontId="0" fillId="0" borderId="1" xfId="0" applyNumberFormat="1" applyBorder="1"/>
    <xf numFmtId="3" fontId="4" fillId="0" borderId="1" xfId="0" applyNumberFormat="1" applyFont="1" applyBorder="1"/>
    <xf numFmtId="3" fontId="6" fillId="0" borderId="1" xfId="0" applyNumberFormat="1" applyFont="1" applyBorder="1"/>
    <xf numFmtId="3" fontId="8" fillId="0" borderId="1" xfId="0" applyNumberFormat="1" applyFont="1" applyBorder="1"/>
    <xf numFmtId="3" fontId="0" fillId="0" borderId="0" xfId="0" applyNumberFormat="1"/>
    <xf numFmtId="164" fontId="10" fillId="0" borderId="0" xfId="1" applyNumberFormat="1" applyFont="1" applyFill="1"/>
    <xf numFmtId="0" fontId="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0"/>
  <sheetViews>
    <sheetView tabSelected="1" topLeftCell="B1" zoomScaleNormal="10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R5" sqref="R5:T5"/>
    </sheetView>
  </sheetViews>
  <sheetFormatPr defaultRowHeight="12.75" x14ac:dyDescent="0.2"/>
  <cols>
    <col min="1" max="1" width="2.7109375" customWidth="1"/>
    <col min="2" max="2" width="71.42578125" customWidth="1"/>
    <col min="3" max="3" width="10.42578125" customWidth="1"/>
    <col min="5" max="5" width="11.5703125" customWidth="1"/>
    <col min="6" max="6" width="11.140625" hidden="1" customWidth="1"/>
    <col min="7" max="7" width="11.85546875" hidden="1" customWidth="1"/>
    <col min="8" max="8" width="11.7109375" hidden="1" customWidth="1"/>
    <col min="9" max="9" width="9.7109375" hidden="1" customWidth="1"/>
    <col min="10" max="10" width="12.7109375" hidden="1" customWidth="1"/>
    <col min="11" max="11" width="10.42578125" hidden="1" customWidth="1"/>
    <col min="12" max="12" width="11" hidden="1" customWidth="1"/>
    <col min="14" max="14" width="11.7109375" customWidth="1"/>
    <col min="18" max="19" width="12.85546875" bestFit="1" customWidth="1"/>
    <col min="20" max="20" width="11.5703125" customWidth="1"/>
  </cols>
  <sheetData>
    <row r="1" spans="1:20" x14ac:dyDescent="0.2">
      <c r="T1" s="1" t="s">
        <v>8</v>
      </c>
    </row>
    <row r="2" spans="1:20" ht="12.75" customHeight="1" x14ac:dyDescent="0.2">
      <c r="A2" s="31" t="s">
        <v>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ht="12.75" customHeight="1" x14ac:dyDescent="0.2">
      <c r="A3" s="31" t="s">
        <v>65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x14ac:dyDescent="0.2">
      <c r="T4" s="1" t="s">
        <v>7</v>
      </c>
    </row>
    <row r="5" spans="1:20" ht="12.75" customHeight="1" x14ac:dyDescent="0.2">
      <c r="A5" s="40"/>
      <c r="B5" s="39" t="s">
        <v>0</v>
      </c>
      <c r="C5" s="34" t="s">
        <v>63</v>
      </c>
      <c r="D5" s="35"/>
      <c r="E5" s="36"/>
      <c r="F5" s="32" t="s">
        <v>64</v>
      </c>
      <c r="G5" s="33"/>
      <c r="H5" s="34" t="s">
        <v>72</v>
      </c>
      <c r="I5" s="35"/>
      <c r="J5" s="36"/>
      <c r="K5" s="32" t="s">
        <v>64</v>
      </c>
      <c r="L5" s="33"/>
      <c r="M5" s="34" t="s">
        <v>98</v>
      </c>
      <c r="N5" s="35"/>
      <c r="O5" s="36"/>
      <c r="P5" s="32" t="s">
        <v>64</v>
      </c>
      <c r="Q5" s="33"/>
      <c r="R5" s="34" t="s">
        <v>99</v>
      </c>
      <c r="S5" s="35"/>
      <c r="T5" s="36"/>
    </row>
    <row r="6" spans="1:20" ht="12.75" customHeight="1" x14ac:dyDescent="0.2">
      <c r="A6" s="40"/>
      <c r="B6" s="39"/>
      <c r="C6" s="37" t="s">
        <v>4</v>
      </c>
      <c r="D6" s="37" t="s">
        <v>5</v>
      </c>
      <c r="E6" s="37" t="s">
        <v>2</v>
      </c>
      <c r="F6" s="37" t="s">
        <v>4</v>
      </c>
      <c r="G6" s="37" t="s">
        <v>5</v>
      </c>
      <c r="H6" s="37" t="s">
        <v>4</v>
      </c>
      <c r="I6" s="37" t="s">
        <v>5</v>
      </c>
      <c r="J6" s="37" t="s">
        <v>2</v>
      </c>
      <c r="K6" s="37" t="s">
        <v>4</v>
      </c>
      <c r="L6" s="37" t="s">
        <v>5</v>
      </c>
      <c r="M6" s="37" t="s">
        <v>4</v>
      </c>
      <c r="N6" s="37" t="s">
        <v>5</v>
      </c>
      <c r="O6" s="37" t="s">
        <v>2</v>
      </c>
      <c r="P6" s="37" t="s">
        <v>4</v>
      </c>
      <c r="Q6" s="37" t="s">
        <v>5</v>
      </c>
      <c r="R6" s="37" t="s">
        <v>4</v>
      </c>
      <c r="S6" s="37" t="s">
        <v>5</v>
      </c>
      <c r="T6" s="37" t="s">
        <v>2</v>
      </c>
    </row>
    <row r="7" spans="1:20" ht="21" customHeight="1" x14ac:dyDescent="0.2">
      <c r="A7" s="40"/>
      <c r="B7" s="39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ht="12.75" customHeight="1" x14ac:dyDescent="0.2">
      <c r="A8" s="12" t="s">
        <v>1</v>
      </c>
      <c r="B8" s="17" t="s">
        <v>94</v>
      </c>
      <c r="C8" s="19">
        <f>SUM(C9:C9)</f>
        <v>54500</v>
      </c>
      <c r="D8" s="19">
        <f>SUM(D9:D9)</f>
        <v>0</v>
      </c>
      <c r="E8" s="19">
        <f>SUM(E9)</f>
        <v>54500</v>
      </c>
      <c r="F8" s="19">
        <f t="shared" ref="F8:T8" si="0">SUM(F9)</f>
        <v>0</v>
      </c>
      <c r="G8" s="19">
        <f t="shared" si="0"/>
        <v>0</v>
      </c>
      <c r="H8" s="19">
        <f t="shared" si="0"/>
        <v>54500</v>
      </c>
      <c r="I8" s="19">
        <f t="shared" si="0"/>
        <v>0</v>
      </c>
      <c r="J8" s="19">
        <f t="shared" si="0"/>
        <v>54500</v>
      </c>
      <c r="K8" s="19">
        <f t="shared" si="0"/>
        <v>0</v>
      </c>
      <c r="L8" s="19">
        <f t="shared" si="0"/>
        <v>0</v>
      </c>
      <c r="M8" s="19">
        <f t="shared" si="0"/>
        <v>54500</v>
      </c>
      <c r="N8" s="19">
        <f t="shared" si="0"/>
        <v>0</v>
      </c>
      <c r="O8" s="19">
        <f t="shared" si="0"/>
        <v>54500</v>
      </c>
      <c r="P8" s="19">
        <f t="shared" si="0"/>
        <v>-54500</v>
      </c>
      <c r="Q8" s="19">
        <f t="shared" si="0"/>
        <v>0</v>
      </c>
      <c r="R8" s="19">
        <f t="shared" si="0"/>
        <v>0</v>
      </c>
      <c r="S8" s="19">
        <f t="shared" si="0"/>
        <v>0</v>
      </c>
      <c r="T8" s="19">
        <f t="shared" si="0"/>
        <v>0</v>
      </c>
    </row>
    <row r="9" spans="1:20" ht="12.75" customHeight="1" x14ac:dyDescent="0.2">
      <c r="A9" s="4"/>
      <c r="B9" s="6" t="s">
        <v>21</v>
      </c>
      <c r="C9" s="20">
        <v>54500</v>
      </c>
      <c r="D9" s="20"/>
      <c r="E9" s="20">
        <f>SUM(C9:D9)</f>
        <v>54500</v>
      </c>
      <c r="F9" s="2"/>
      <c r="G9" s="2"/>
      <c r="H9" s="21">
        <f>+C9+F9</f>
        <v>54500</v>
      </c>
      <c r="I9" s="21">
        <f>+D9+G9</f>
        <v>0</v>
      </c>
      <c r="J9" s="21">
        <f>+H9+I9</f>
        <v>54500</v>
      </c>
      <c r="K9" s="2"/>
      <c r="L9" s="2"/>
      <c r="M9" s="20">
        <f>+H9+K9</f>
        <v>54500</v>
      </c>
      <c r="N9" s="20">
        <f>+I9+L9</f>
        <v>0</v>
      </c>
      <c r="O9" s="20">
        <f>+M9+N9</f>
        <v>54500</v>
      </c>
      <c r="P9" s="21">
        <v>-54500</v>
      </c>
      <c r="Q9" s="2"/>
      <c r="R9" s="20">
        <f>+M9+P9</f>
        <v>0</v>
      </c>
      <c r="S9" s="20">
        <f>+N9+Q9</f>
        <v>0</v>
      </c>
      <c r="T9" s="20">
        <f>+R9+S9</f>
        <v>0</v>
      </c>
    </row>
    <row r="10" spans="1:20" ht="12.75" customHeight="1" x14ac:dyDescent="0.2">
      <c r="A10" s="4"/>
      <c r="B10" s="6"/>
      <c r="C10" s="20"/>
      <c r="D10" s="20"/>
      <c r="E10" s="20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ht="12.75" customHeight="1" x14ac:dyDescent="0.2">
      <c r="A11" s="12" t="s">
        <v>3</v>
      </c>
      <c r="B11" s="17" t="s">
        <v>96</v>
      </c>
      <c r="C11" s="18">
        <f>SUM(C12:C12)</f>
        <v>0</v>
      </c>
      <c r="D11" s="18">
        <f>SUM(D12:D12)</f>
        <v>0</v>
      </c>
      <c r="E11" s="18">
        <f>SUM(E12:E12)</f>
        <v>0</v>
      </c>
      <c r="F11" s="18">
        <f t="shared" ref="F11:T11" si="1">SUM(F12:F12)</f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334060</v>
      </c>
      <c r="M11" s="18">
        <f t="shared" si="1"/>
        <v>0</v>
      </c>
      <c r="N11" s="18">
        <f t="shared" si="1"/>
        <v>334060</v>
      </c>
      <c r="O11" s="18">
        <f t="shared" si="1"/>
        <v>334060</v>
      </c>
      <c r="P11" s="18">
        <f t="shared" si="1"/>
        <v>0</v>
      </c>
      <c r="Q11" s="18">
        <f t="shared" si="1"/>
        <v>-314943</v>
      </c>
      <c r="R11" s="18">
        <f t="shared" si="1"/>
        <v>0</v>
      </c>
      <c r="S11" s="18">
        <f t="shared" si="1"/>
        <v>19117</v>
      </c>
      <c r="T11" s="18">
        <f t="shared" si="1"/>
        <v>19117</v>
      </c>
    </row>
    <row r="12" spans="1:20" ht="12.75" customHeight="1" x14ac:dyDescent="0.2">
      <c r="A12" s="12"/>
      <c r="B12" s="14" t="s">
        <v>73</v>
      </c>
      <c r="C12" s="20"/>
      <c r="D12" s="20"/>
      <c r="E12" s="20">
        <f>SUM(C12:D12)</f>
        <v>0</v>
      </c>
      <c r="F12" s="15"/>
      <c r="G12" s="15"/>
      <c r="H12" s="21">
        <f>+C12+F12</f>
        <v>0</v>
      </c>
      <c r="I12" s="21">
        <f>+D12+G12</f>
        <v>0</v>
      </c>
      <c r="J12" s="21">
        <f>+H12+I12</f>
        <v>0</v>
      </c>
      <c r="K12" s="21"/>
      <c r="L12" s="21">
        <v>334060</v>
      </c>
      <c r="M12" s="20">
        <f>+H12+K12</f>
        <v>0</v>
      </c>
      <c r="N12" s="20">
        <f>+I12+L12</f>
        <v>334060</v>
      </c>
      <c r="O12" s="20">
        <f>+M12+N12</f>
        <v>334060</v>
      </c>
      <c r="P12" s="21"/>
      <c r="Q12" s="21">
        <v>-314943</v>
      </c>
      <c r="R12" s="20">
        <f>+M12+P12</f>
        <v>0</v>
      </c>
      <c r="S12" s="20">
        <f>+N12+Q12</f>
        <v>19117</v>
      </c>
      <c r="T12" s="20">
        <f>+R12+S12</f>
        <v>19117</v>
      </c>
    </row>
    <row r="13" spans="1:20" ht="12.75" customHeight="1" x14ac:dyDescent="0.2">
      <c r="A13" s="4"/>
      <c r="B13" s="5"/>
      <c r="C13" s="22"/>
      <c r="D13" s="22"/>
      <c r="E13" s="22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x14ac:dyDescent="0.2">
      <c r="A14" s="12" t="s">
        <v>20</v>
      </c>
      <c r="B14" s="7" t="s">
        <v>97</v>
      </c>
      <c r="C14" s="23">
        <f>SUM(C15:C73)</f>
        <v>1743249</v>
      </c>
      <c r="D14" s="23">
        <f t="shared" ref="D14:J14" si="2">SUM(D15:D73)</f>
        <v>1631064</v>
      </c>
      <c r="E14" s="23">
        <f t="shared" si="2"/>
        <v>3374313</v>
      </c>
      <c r="F14" s="23">
        <f t="shared" si="2"/>
        <v>6330</v>
      </c>
      <c r="G14" s="23">
        <f t="shared" si="2"/>
        <v>114903</v>
      </c>
      <c r="H14" s="23">
        <f t="shared" si="2"/>
        <v>1749579</v>
      </c>
      <c r="I14" s="23">
        <f t="shared" si="2"/>
        <v>1745967</v>
      </c>
      <c r="J14" s="23">
        <f t="shared" si="2"/>
        <v>3495546</v>
      </c>
      <c r="K14" s="23">
        <f t="shared" ref="K14" si="3">SUM(K15:K73)</f>
        <v>155031</v>
      </c>
      <c r="L14" s="23">
        <f t="shared" ref="L14" si="4">SUM(L15:L73)</f>
        <v>266721</v>
      </c>
      <c r="M14" s="23">
        <f t="shared" ref="M14" si="5">SUM(M15:M73)</f>
        <v>1904610</v>
      </c>
      <c r="N14" s="23">
        <f t="shared" ref="N14" si="6">SUM(N15:N73)</f>
        <v>2012688</v>
      </c>
      <c r="O14" s="23">
        <f t="shared" ref="O14:S14" si="7">SUM(O15:O73)</f>
        <v>3917298</v>
      </c>
      <c r="P14" s="23">
        <f t="shared" si="7"/>
        <v>121689</v>
      </c>
      <c r="Q14" s="23">
        <f t="shared" si="7"/>
        <v>45756</v>
      </c>
      <c r="R14" s="23">
        <f>SUM(R15:R73)</f>
        <v>2026299</v>
      </c>
      <c r="S14" s="23">
        <f t="shared" si="7"/>
        <v>2058444</v>
      </c>
      <c r="T14" s="23">
        <f t="shared" ref="T14" si="8">SUM(T15:T73)</f>
        <v>4084743</v>
      </c>
    </row>
    <row r="15" spans="1:20" x14ac:dyDescent="0.2">
      <c r="A15" s="12"/>
      <c r="B15" s="7"/>
      <c r="C15" s="23"/>
      <c r="D15" s="23"/>
      <c r="E15" s="23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x14ac:dyDescent="0.2">
      <c r="A16" s="12"/>
      <c r="B16" s="9" t="s">
        <v>52</v>
      </c>
      <c r="C16" s="20"/>
      <c r="D16" s="20">
        <v>7900</v>
      </c>
      <c r="E16" s="20">
        <f t="shared" ref="E16:E27" si="9">SUM(C16:D16)</f>
        <v>7900</v>
      </c>
      <c r="F16" s="21"/>
      <c r="G16" s="21"/>
      <c r="H16" s="21">
        <f>+C16+F16</f>
        <v>0</v>
      </c>
      <c r="I16" s="21">
        <f>+D16+G16</f>
        <v>7900</v>
      </c>
      <c r="J16" s="21">
        <f>+H16+I16</f>
        <v>7900</v>
      </c>
      <c r="K16" s="2"/>
      <c r="L16" s="21"/>
      <c r="M16" s="20">
        <f>+H16+K16</f>
        <v>0</v>
      </c>
      <c r="N16" s="20">
        <f>+I16+L16</f>
        <v>7900</v>
      </c>
      <c r="O16" s="20">
        <f>+M16+N16</f>
        <v>7900</v>
      </c>
      <c r="P16" s="2"/>
      <c r="Q16" s="21">
        <v>-1790</v>
      </c>
      <c r="R16" s="20">
        <f t="shared" ref="R16:R49" si="10">+M16+P16</f>
        <v>0</v>
      </c>
      <c r="S16" s="20">
        <f t="shared" ref="S16:S49" si="11">+N16+Q16</f>
        <v>6110</v>
      </c>
      <c r="T16" s="20">
        <f>+R16+S16</f>
        <v>6110</v>
      </c>
    </row>
    <row r="17" spans="1:20" x14ac:dyDescent="0.2">
      <c r="A17" s="12"/>
      <c r="B17" s="9" t="s">
        <v>50</v>
      </c>
      <c r="C17" s="20"/>
      <c r="D17" s="20">
        <v>24000</v>
      </c>
      <c r="E17" s="20">
        <f t="shared" si="9"/>
        <v>24000</v>
      </c>
      <c r="F17" s="21"/>
      <c r="G17" s="21"/>
      <c r="H17" s="21">
        <f t="shared" ref="H17:H43" si="12">+C17+F17</f>
        <v>0</v>
      </c>
      <c r="I17" s="21">
        <f t="shared" ref="I17:I43" si="13">+D17+G17</f>
        <v>24000</v>
      </c>
      <c r="J17" s="21">
        <f t="shared" ref="J17:J43" si="14">+H17+I17</f>
        <v>24000</v>
      </c>
      <c r="K17" s="2"/>
      <c r="L17" s="21"/>
      <c r="M17" s="20">
        <f t="shared" ref="M17:M88" si="15">+H17+K17</f>
        <v>0</v>
      </c>
      <c r="N17" s="20">
        <f t="shared" ref="N17:N88" si="16">+I17+L17</f>
        <v>24000</v>
      </c>
      <c r="O17" s="20">
        <f t="shared" ref="O17:O88" si="17">+M17+N17</f>
        <v>24000</v>
      </c>
      <c r="P17" s="2"/>
      <c r="Q17" s="21"/>
      <c r="R17" s="20">
        <f t="shared" si="10"/>
        <v>0</v>
      </c>
      <c r="S17" s="20">
        <f t="shared" si="11"/>
        <v>24000</v>
      </c>
      <c r="T17" s="20">
        <f t="shared" ref="T17:T46" si="18">+R17+S17</f>
        <v>24000</v>
      </c>
    </row>
    <row r="18" spans="1:20" x14ac:dyDescent="0.2">
      <c r="A18" s="12"/>
      <c r="B18" s="9" t="s">
        <v>91</v>
      </c>
      <c r="C18" s="20"/>
      <c r="D18" s="20">
        <v>14657</v>
      </c>
      <c r="E18" s="20">
        <f t="shared" si="9"/>
        <v>14657</v>
      </c>
      <c r="F18" s="21"/>
      <c r="G18" s="21"/>
      <c r="H18" s="21">
        <f t="shared" si="12"/>
        <v>0</v>
      </c>
      <c r="I18" s="21">
        <f t="shared" si="13"/>
        <v>14657</v>
      </c>
      <c r="J18" s="21">
        <f t="shared" si="14"/>
        <v>14657</v>
      </c>
      <c r="K18" s="2"/>
      <c r="L18" s="21"/>
      <c r="M18" s="20">
        <f t="shared" si="15"/>
        <v>0</v>
      </c>
      <c r="N18" s="20">
        <f t="shared" si="16"/>
        <v>14657</v>
      </c>
      <c r="O18" s="20">
        <f t="shared" si="17"/>
        <v>14657</v>
      </c>
      <c r="P18" s="2"/>
      <c r="Q18" s="21"/>
      <c r="R18" s="20">
        <f t="shared" si="10"/>
        <v>0</v>
      </c>
      <c r="S18" s="20">
        <f t="shared" si="11"/>
        <v>14657</v>
      </c>
      <c r="T18" s="20">
        <f t="shared" si="18"/>
        <v>14657</v>
      </c>
    </row>
    <row r="19" spans="1:20" x14ac:dyDescent="0.2">
      <c r="A19" s="12"/>
      <c r="B19" s="9" t="s">
        <v>55</v>
      </c>
      <c r="C19" s="20"/>
      <c r="D19" s="20">
        <v>14000</v>
      </c>
      <c r="E19" s="20">
        <f t="shared" si="9"/>
        <v>14000</v>
      </c>
      <c r="F19" s="21"/>
      <c r="G19" s="21"/>
      <c r="H19" s="21">
        <f t="shared" si="12"/>
        <v>0</v>
      </c>
      <c r="I19" s="21">
        <f t="shared" si="13"/>
        <v>14000</v>
      </c>
      <c r="J19" s="21">
        <f t="shared" si="14"/>
        <v>14000</v>
      </c>
      <c r="K19" s="2"/>
      <c r="L19" s="21"/>
      <c r="M19" s="20">
        <f t="shared" si="15"/>
        <v>0</v>
      </c>
      <c r="N19" s="20">
        <f t="shared" si="16"/>
        <v>14000</v>
      </c>
      <c r="O19" s="20">
        <f t="shared" si="17"/>
        <v>14000</v>
      </c>
      <c r="P19" s="21">
        <v>14000</v>
      </c>
      <c r="Q19" s="21">
        <v>-14000</v>
      </c>
      <c r="R19" s="20">
        <f t="shared" si="10"/>
        <v>14000</v>
      </c>
      <c r="S19" s="20">
        <f t="shared" si="11"/>
        <v>0</v>
      </c>
      <c r="T19" s="20">
        <f t="shared" si="18"/>
        <v>14000</v>
      </c>
    </row>
    <row r="20" spans="1:20" x14ac:dyDescent="0.2">
      <c r="A20" s="12"/>
      <c r="B20" s="9" t="s">
        <v>61</v>
      </c>
      <c r="C20" s="20"/>
      <c r="D20" s="20">
        <v>100000</v>
      </c>
      <c r="E20" s="20">
        <f t="shared" si="9"/>
        <v>100000</v>
      </c>
      <c r="F20" s="21"/>
      <c r="G20" s="21">
        <v>95433</v>
      </c>
      <c r="H20" s="21">
        <f t="shared" si="12"/>
        <v>0</v>
      </c>
      <c r="I20" s="21">
        <f t="shared" si="13"/>
        <v>195433</v>
      </c>
      <c r="J20" s="21">
        <f t="shared" si="14"/>
        <v>195433</v>
      </c>
      <c r="K20" s="2"/>
      <c r="L20" s="21"/>
      <c r="M20" s="20">
        <f t="shared" si="15"/>
        <v>0</v>
      </c>
      <c r="N20" s="20">
        <f t="shared" si="16"/>
        <v>195433</v>
      </c>
      <c r="O20" s="20">
        <f t="shared" si="17"/>
        <v>195433</v>
      </c>
      <c r="P20" s="2"/>
      <c r="Q20" s="21">
        <f>-433-3451</f>
        <v>-3884</v>
      </c>
      <c r="R20" s="20">
        <f t="shared" si="10"/>
        <v>0</v>
      </c>
      <c r="S20" s="20">
        <f t="shared" si="11"/>
        <v>191549</v>
      </c>
      <c r="T20" s="20">
        <f t="shared" si="18"/>
        <v>191549</v>
      </c>
    </row>
    <row r="21" spans="1:20" x14ac:dyDescent="0.2">
      <c r="A21" s="12"/>
      <c r="B21" s="16" t="s">
        <v>67</v>
      </c>
      <c r="C21" s="20"/>
      <c r="D21" s="20"/>
      <c r="E21" s="20"/>
      <c r="F21" s="21"/>
      <c r="G21" s="21">
        <v>15000</v>
      </c>
      <c r="H21" s="21">
        <f t="shared" ref="H21" si="19">+C21+F21</f>
        <v>0</v>
      </c>
      <c r="I21" s="21">
        <f t="shared" ref="I21" si="20">+D21+G21</f>
        <v>15000</v>
      </c>
      <c r="J21" s="21">
        <f t="shared" ref="J21" si="21">+H21+I21</f>
        <v>15000</v>
      </c>
      <c r="K21" s="2"/>
      <c r="L21" s="21"/>
      <c r="M21" s="20">
        <f t="shared" si="15"/>
        <v>0</v>
      </c>
      <c r="N21" s="20">
        <f t="shared" si="16"/>
        <v>15000</v>
      </c>
      <c r="O21" s="20">
        <f t="shared" si="17"/>
        <v>15000</v>
      </c>
      <c r="P21" s="2"/>
      <c r="Q21" s="21">
        <v>7900</v>
      </c>
      <c r="R21" s="20">
        <f t="shared" si="10"/>
        <v>0</v>
      </c>
      <c r="S21" s="20">
        <f t="shared" si="11"/>
        <v>22900</v>
      </c>
      <c r="T21" s="20">
        <f t="shared" si="18"/>
        <v>22900</v>
      </c>
    </row>
    <row r="22" spans="1:20" x14ac:dyDescent="0.2">
      <c r="A22" s="12"/>
      <c r="B22" s="16" t="s">
        <v>90</v>
      </c>
      <c r="C22" s="20"/>
      <c r="D22" s="20"/>
      <c r="E22" s="20"/>
      <c r="F22" s="21"/>
      <c r="G22" s="21"/>
      <c r="H22" s="21">
        <f t="shared" ref="H22" si="22">+C22+F22</f>
        <v>0</v>
      </c>
      <c r="I22" s="21">
        <f t="shared" ref="I22" si="23">+D22+G22</f>
        <v>0</v>
      </c>
      <c r="J22" s="21">
        <f t="shared" ref="J22" si="24">+H22+I22</f>
        <v>0</v>
      </c>
      <c r="K22" s="2"/>
      <c r="L22" s="21"/>
      <c r="M22" s="20">
        <f t="shared" ref="M22" si="25">+H22+K22</f>
        <v>0</v>
      </c>
      <c r="N22" s="20">
        <f t="shared" ref="N22" si="26">+I22+L22</f>
        <v>0</v>
      </c>
      <c r="O22" s="20">
        <f t="shared" ref="O22" si="27">+M22+N22</f>
        <v>0</v>
      </c>
      <c r="P22" s="20">
        <v>17745</v>
      </c>
      <c r="Q22" s="21"/>
      <c r="R22" s="20">
        <f t="shared" si="10"/>
        <v>17745</v>
      </c>
      <c r="S22" s="20">
        <f t="shared" si="11"/>
        <v>0</v>
      </c>
      <c r="T22" s="20">
        <f t="shared" ref="T22" si="28">+R22+S22</f>
        <v>17745</v>
      </c>
    </row>
    <row r="23" spans="1:20" x14ac:dyDescent="0.2">
      <c r="A23" s="13"/>
      <c r="B23" s="9" t="s">
        <v>22</v>
      </c>
      <c r="C23" s="20"/>
      <c r="D23" s="20">
        <v>76620</v>
      </c>
      <c r="E23" s="20">
        <f t="shared" si="9"/>
        <v>76620</v>
      </c>
      <c r="F23" s="21"/>
      <c r="G23" s="21"/>
      <c r="H23" s="21">
        <f t="shared" si="12"/>
        <v>0</v>
      </c>
      <c r="I23" s="21">
        <f t="shared" si="13"/>
        <v>76620</v>
      </c>
      <c r="J23" s="21">
        <f t="shared" si="14"/>
        <v>76620</v>
      </c>
      <c r="K23" s="2"/>
      <c r="L23" s="21">
        <v>1300</v>
      </c>
      <c r="M23" s="20">
        <f t="shared" si="15"/>
        <v>0</v>
      </c>
      <c r="N23" s="20">
        <f t="shared" si="16"/>
        <v>77920</v>
      </c>
      <c r="O23" s="20">
        <f t="shared" si="17"/>
        <v>77920</v>
      </c>
      <c r="P23" s="2"/>
      <c r="Q23" s="21">
        <v>2675</v>
      </c>
      <c r="R23" s="20">
        <f t="shared" si="10"/>
        <v>0</v>
      </c>
      <c r="S23" s="20">
        <f t="shared" si="11"/>
        <v>80595</v>
      </c>
      <c r="T23" s="20">
        <f t="shared" si="18"/>
        <v>80595</v>
      </c>
    </row>
    <row r="24" spans="1:20" x14ac:dyDescent="0.2">
      <c r="A24" s="13"/>
      <c r="B24" s="9" t="s">
        <v>17</v>
      </c>
      <c r="C24" s="20">
        <v>135000</v>
      </c>
      <c r="D24" s="20"/>
      <c r="E24" s="20">
        <f t="shared" si="9"/>
        <v>135000</v>
      </c>
      <c r="F24" s="21"/>
      <c r="G24" s="21"/>
      <c r="H24" s="21">
        <f t="shared" si="12"/>
        <v>135000</v>
      </c>
      <c r="I24" s="21">
        <f t="shared" si="13"/>
        <v>0</v>
      </c>
      <c r="J24" s="21">
        <f t="shared" si="14"/>
        <v>135000</v>
      </c>
      <c r="K24" s="2"/>
      <c r="L24" s="21"/>
      <c r="M24" s="20">
        <f t="shared" si="15"/>
        <v>135000</v>
      </c>
      <c r="N24" s="20">
        <f t="shared" si="16"/>
        <v>0</v>
      </c>
      <c r="O24" s="20">
        <f t="shared" si="17"/>
        <v>135000</v>
      </c>
      <c r="P24" s="21">
        <v>10000</v>
      </c>
      <c r="Q24" s="21"/>
      <c r="R24" s="20">
        <f t="shared" si="10"/>
        <v>145000</v>
      </c>
      <c r="S24" s="20">
        <f t="shared" si="11"/>
        <v>0</v>
      </c>
      <c r="T24" s="20">
        <f t="shared" si="18"/>
        <v>145000</v>
      </c>
    </row>
    <row r="25" spans="1:20" x14ac:dyDescent="0.2">
      <c r="A25" s="13"/>
      <c r="B25" s="9" t="s">
        <v>24</v>
      </c>
      <c r="C25" s="20"/>
      <c r="D25" s="20">
        <v>25000</v>
      </c>
      <c r="E25" s="20">
        <f t="shared" si="9"/>
        <v>25000</v>
      </c>
      <c r="F25" s="21"/>
      <c r="G25" s="21"/>
      <c r="H25" s="21">
        <f t="shared" si="12"/>
        <v>0</v>
      </c>
      <c r="I25" s="21">
        <f t="shared" si="13"/>
        <v>25000</v>
      </c>
      <c r="J25" s="21">
        <f t="shared" si="14"/>
        <v>25000</v>
      </c>
      <c r="K25" s="2"/>
      <c r="L25" s="21">
        <v>15000</v>
      </c>
      <c r="M25" s="20">
        <f t="shared" si="15"/>
        <v>0</v>
      </c>
      <c r="N25" s="20">
        <f t="shared" si="16"/>
        <v>40000</v>
      </c>
      <c r="O25" s="20">
        <f t="shared" si="17"/>
        <v>40000</v>
      </c>
      <c r="P25" s="2"/>
      <c r="Q25" s="21"/>
      <c r="R25" s="20">
        <f t="shared" si="10"/>
        <v>0</v>
      </c>
      <c r="S25" s="20">
        <f t="shared" si="11"/>
        <v>40000</v>
      </c>
      <c r="T25" s="20">
        <f t="shared" si="18"/>
        <v>40000</v>
      </c>
    </row>
    <row r="26" spans="1:20" x14ac:dyDescent="0.2">
      <c r="A26" s="13"/>
      <c r="B26" s="9" t="s">
        <v>18</v>
      </c>
      <c r="C26" s="20"/>
      <c r="D26" s="20">
        <v>18000</v>
      </c>
      <c r="E26" s="20">
        <f t="shared" si="9"/>
        <v>18000</v>
      </c>
      <c r="F26" s="21"/>
      <c r="G26" s="21"/>
      <c r="H26" s="21">
        <f t="shared" si="12"/>
        <v>0</v>
      </c>
      <c r="I26" s="21">
        <f t="shared" si="13"/>
        <v>18000</v>
      </c>
      <c r="J26" s="21">
        <f t="shared" si="14"/>
        <v>18000</v>
      </c>
      <c r="K26" s="2"/>
      <c r="L26" s="21"/>
      <c r="M26" s="20">
        <f t="shared" si="15"/>
        <v>0</v>
      </c>
      <c r="N26" s="20">
        <f t="shared" si="16"/>
        <v>18000</v>
      </c>
      <c r="O26" s="20">
        <f t="shared" si="17"/>
        <v>18000</v>
      </c>
      <c r="P26" s="2"/>
      <c r="Q26" s="21"/>
      <c r="R26" s="20">
        <f t="shared" si="10"/>
        <v>0</v>
      </c>
      <c r="S26" s="20">
        <f t="shared" si="11"/>
        <v>18000</v>
      </c>
      <c r="T26" s="20">
        <f t="shared" si="18"/>
        <v>18000</v>
      </c>
    </row>
    <row r="27" spans="1:20" x14ac:dyDescent="0.2">
      <c r="A27" s="13"/>
      <c r="B27" s="9" t="s">
        <v>59</v>
      </c>
      <c r="C27" s="20">
        <v>173947</v>
      </c>
      <c r="D27" s="20"/>
      <c r="E27" s="20">
        <f t="shared" si="9"/>
        <v>173947</v>
      </c>
      <c r="F27" s="21"/>
      <c r="G27" s="21"/>
      <c r="H27" s="21">
        <f t="shared" si="12"/>
        <v>173947</v>
      </c>
      <c r="I27" s="21">
        <f t="shared" si="13"/>
        <v>0</v>
      </c>
      <c r="J27" s="21">
        <f t="shared" si="14"/>
        <v>173947</v>
      </c>
      <c r="K27" s="2"/>
      <c r="L27" s="21"/>
      <c r="M27" s="20">
        <f t="shared" si="15"/>
        <v>173947</v>
      </c>
      <c r="N27" s="20">
        <f t="shared" si="16"/>
        <v>0</v>
      </c>
      <c r="O27" s="20">
        <f t="shared" si="17"/>
        <v>173947</v>
      </c>
      <c r="P27" s="2"/>
      <c r="Q27" s="21"/>
      <c r="R27" s="20">
        <f t="shared" si="10"/>
        <v>173947</v>
      </c>
      <c r="S27" s="20">
        <f t="shared" si="11"/>
        <v>0</v>
      </c>
      <c r="T27" s="20">
        <f t="shared" si="18"/>
        <v>173947</v>
      </c>
    </row>
    <row r="28" spans="1:20" x14ac:dyDescent="0.2">
      <c r="A28" s="13"/>
      <c r="B28" s="9" t="s">
        <v>35</v>
      </c>
      <c r="C28" s="20">
        <v>60000</v>
      </c>
      <c r="D28" s="20"/>
      <c r="E28" s="20">
        <f t="shared" ref="E28:E33" si="29">SUM(C28:D28)</f>
        <v>60000</v>
      </c>
      <c r="F28" s="15"/>
      <c r="G28" s="15"/>
      <c r="H28" s="21">
        <f t="shared" si="12"/>
        <v>60000</v>
      </c>
      <c r="I28" s="21">
        <f t="shared" si="13"/>
        <v>0</v>
      </c>
      <c r="J28" s="21">
        <f t="shared" si="14"/>
        <v>60000</v>
      </c>
      <c r="K28" s="21">
        <v>4000</v>
      </c>
      <c r="L28" s="21"/>
      <c r="M28" s="20">
        <f t="shared" si="15"/>
        <v>64000</v>
      </c>
      <c r="N28" s="20">
        <f t="shared" si="16"/>
        <v>0</v>
      </c>
      <c r="O28" s="20">
        <f t="shared" si="17"/>
        <v>64000</v>
      </c>
      <c r="P28" s="21">
        <v>-3000</v>
      </c>
      <c r="Q28" s="21"/>
      <c r="R28" s="20">
        <f t="shared" si="10"/>
        <v>61000</v>
      </c>
      <c r="S28" s="20">
        <f t="shared" si="11"/>
        <v>0</v>
      </c>
      <c r="T28" s="20">
        <f t="shared" si="18"/>
        <v>61000</v>
      </c>
    </row>
    <row r="29" spans="1:20" x14ac:dyDescent="0.2">
      <c r="A29" s="13"/>
      <c r="B29" s="9" t="s">
        <v>56</v>
      </c>
      <c r="C29" s="20"/>
      <c r="D29" s="20">
        <v>73000</v>
      </c>
      <c r="E29" s="20">
        <f t="shared" si="29"/>
        <v>73000</v>
      </c>
      <c r="F29" s="15"/>
      <c r="G29" s="21">
        <v>-11000</v>
      </c>
      <c r="H29" s="21">
        <f t="shared" si="12"/>
        <v>0</v>
      </c>
      <c r="I29" s="21">
        <f t="shared" si="13"/>
        <v>62000</v>
      </c>
      <c r="J29" s="21">
        <f t="shared" si="14"/>
        <v>62000</v>
      </c>
      <c r="K29" s="2"/>
      <c r="L29" s="21">
        <v>4400</v>
      </c>
      <c r="M29" s="20">
        <f t="shared" si="15"/>
        <v>0</v>
      </c>
      <c r="N29" s="20">
        <f t="shared" si="16"/>
        <v>66400</v>
      </c>
      <c r="O29" s="20">
        <f t="shared" si="17"/>
        <v>66400</v>
      </c>
      <c r="P29" s="2"/>
      <c r="Q29" s="21">
        <v>-2000</v>
      </c>
      <c r="R29" s="20">
        <f t="shared" si="10"/>
        <v>0</v>
      </c>
      <c r="S29" s="20">
        <f t="shared" si="11"/>
        <v>64400</v>
      </c>
      <c r="T29" s="20">
        <f t="shared" si="18"/>
        <v>64400</v>
      </c>
    </row>
    <row r="30" spans="1:20" x14ac:dyDescent="0.2">
      <c r="A30" s="13"/>
      <c r="B30" s="9" t="s">
        <v>47</v>
      </c>
      <c r="C30" s="20"/>
      <c r="D30" s="20">
        <v>17000</v>
      </c>
      <c r="E30" s="20">
        <f t="shared" si="29"/>
        <v>17000</v>
      </c>
      <c r="F30" s="25"/>
      <c r="G30" s="21">
        <v>11000</v>
      </c>
      <c r="H30" s="21">
        <f t="shared" si="12"/>
        <v>0</v>
      </c>
      <c r="I30" s="21">
        <f t="shared" si="13"/>
        <v>28000</v>
      </c>
      <c r="J30" s="21">
        <f t="shared" si="14"/>
        <v>28000</v>
      </c>
      <c r="K30" s="2"/>
      <c r="L30" s="21">
        <v>13200</v>
      </c>
      <c r="M30" s="20">
        <f t="shared" si="15"/>
        <v>0</v>
      </c>
      <c r="N30" s="20">
        <f t="shared" si="16"/>
        <v>41200</v>
      </c>
      <c r="O30" s="20">
        <f t="shared" si="17"/>
        <v>41200</v>
      </c>
      <c r="P30" s="2"/>
      <c r="Q30" s="21">
        <f>6330-3000</f>
        <v>3330</v>
      </c>
      <c r="R30" s="20">
        <f t="shared" si="10"/>
        <v>0</v>
      </c>
      <c r="S30" s="20">
        <f t="shared" si="11"/>
        <v>44530</v>
      </c>
      <c r="T30" s="20">
        <f t="shared" si="18"/>
        <v>44530</v>
      </c>
    </row>
    <row r="31" spans="1:20" x14ac:dyDescent="0.2">
      <c r="A31" s="13"/>
      <c r="B31" s="9" t="s">
        <v>38</v>
      </c>
      <c r="C31" s="20">
        <v>200235</v>
      </c>
      <c r="D31" s="20"/>
      <c r="E31" s="20">
        <f t="shared" si="29"/>
        <v>200235</v>
      </c>
      <c r="F31" s="21"/>
      <c r="G31" s="21"/>
      <c r="H31" s="21">
        <f t="shared" si="12"/>
        <v>200235</v>
      </c>
      <c r="I31" s="21">
        <f t="shared" si="13"/>
        <v>0</v>
      </c>
      <c r="J31" s="21">
        <f t="shared" si="14"/>
        <v>200235</v>
      </c>
      <c r="K31" s="21">
        <v>30000</v>
      </c>
      <c r="L31" s="21"/>
      <c r="M31" s="20">
        <f t="shared" si="15"/>
        <v>230235</v>
      </c>
      <c r="N31" s="20">
        <f t="shared" si="16"/>
        <v>0</v>
      </c>
      <c r="O31" s="20">
        <f t="shared" si="17"/>
        <v>230235</v>
      </c>
      <c r="P31" s="21">
        <v>20000</v>
      </c>
      <c r="Q31" s="21"/>
      <c r="R31" s="20">
        <f t="shared" si="10"/>
        <v>250235</v>
      </c>
      <c r="S31" s="20">
        <f t="shared" si="11"/>
        <v>0</v>
      </c>
      <c r="T31" s="20">
        <f t="shared" si="18"/>
        <v>250235</v>
      </c>
    </row>
    <row r="32" spans="1:20" x14ac:dyDescent="0.2">
      <c r="A32" s="2"/>
      <c r="B32" s="9" t="s">
        <v>37</v>
      </c>
      <c r="C32" s="20"/>
      <c r="D32" s="20">
        <v>450</v>
      </c>
      <c r="E32" s="20">
        <f t="shared" si="29"/>
        <v>450</v>
      </c>
      <c r="F32" s="21"/>
      <c r="G32" s="21"/>
      <c r="H32" s="21">
        <f t="shared" si="12"/>
        <v>0</v>
      </c>
      <c r="I32" s="21">
        <f t="shared" si="13"/>
        <v>450</v>
      </c>
      <c r="J32" s="21">
        <f t="shared" si="14"/>
        <v>450</v>
      </c>
      <c r="K32" s="2"/>
      <c r="L32" s="21"/>
      <c r="M32" s="20">
        <f t="shared" si="15"/>
        <v>0</v>
      </c>
      <c r="N32" s="20">
        <f t="shared" si="16"/>
        <v>450</v>
      </c>
      <c r="O32" s="20">
        <f t="shared" si="17"/>
        <v>450</v>
      </c>
      <c r="P32" s="2"/>
      <c r="Q32" s="21"/>
      <c r="R32" s="20">
        <f t="shared" si="10"/>
        <v>0</v>
      </c>
      <c r="S32" s="20">
        <f t="shared" si="11"/>
        <v>450</v>
      </c>
      <c r="T32" s="20">
        <f t="shared" si="18"/>
        <v>450</v>
      </c>
    </row>
    <row r="33" spans="1:20" x14ac:dyDescent="0.2">
      <c r="A33" s="2"/>
      <c r="B33" s="9" t="s">
        <v>45</v>
      </c>
      <c r="C33" s="20"/>
      <c r="D33" s="20">
        <v>60000</v>
      </c>
      <c r="E33" s="20">
        <f t="shared" si="29"/>
        <v>60000</v>
      </c>
      <c r="F33" s="21"/>
      <c r="G33" s="21"/>
      <c r="H33" s="21">
        <f t="shared" si="12"/>
        <v>0</v>
      </c>
      <c r="I33" s="21">
        <f t="shared" si="13"/>
        <v>60000</v>
      </c>
      <c r="J33" s="21">
        <f t="shared" si="14"/>
        <v>60000</v>
      </c>
      <c r="K33" s="2"/>
      <c r="L33" s="21"/>
      <c r="M33" s="20">
        <f t="shared" si="15"/>
        <v>0</v>
      </c>
      <c r="N33" s="20">
        <f t="shared" si="16"/>
        <v>60000</v>
      </c>
      <c r="O33" s="20">
        <f t="shared" si="17"/>
        <v>60000</v>
      </c>
      <c r="P33" s="21"/>
      <c r="Q33" s="21">
        <v>20000</v>
      </c>
      <c r="R33" s="20">
        <f t="shared" si="10"/>
        <v>0</v>
      </c>
      <c r="S33" s="20">
        <f t="shared" si="11"/>
        <v>80000</v>
      </c>
      <c r="T33" s="20">
        <f t="shared" si="18"/>
        <v>80000</v>
      </c>
    </row>
    <row r="34" spans="1:20" x14ac:dyDescent="0.2">
      <c r="A34" s="2"/>
      <c r="B34" s="9" t="s">
        <v>46</v>
      </c>
      <c r="C34" s="18"/>
      <c r="D34" s="20">
        <v>60000</v>
      </c>
      <c r="E34" s="20">
        <f t="shared" ref="E34:E43" si="30">SUM(C34:D34)</f>
        <v>60000</v>
      </c>
      <c r="F34" s="21"/>
      <c r="G34" s="21"/>
      <c r="H34" s="21">
        <f t="shared" si="12"/>
        <v>0</v>
      </c>
      <c r="I34" s="21">
        <f t="shared" si="13"/>
        <v>60000</v>
      </c>
      <c r="J34" s="21">
        <f t="shared" si="14"/>
        <v>60000</v>
      </c>
      <c r="K34" s="2"/>
      <c r="L34" s="21"/>
      <c r="M34" s="20">
        <f t="shared" si="15"/>
        <v>0</v>
      </c>
      <c r="N34" s="20">
        <f t="shared" si="16"/>
        <v>60000</v>
      </c>
      <c r="O34" s="20">
        <f t="shared" si="17"/>
        <v>60000</v>
      </c>
      <c r="P34" s="2"/>
      <c r="Q34" s="21"/>
      <c r="R34" s="20">
        <f t="shared" si="10"/>
        <v>0</v>
      </c>
      <c r="S34" s="20">
        <f t="shared" si="11"/>
        <v>60000</v>
      </c>
      <c r="T34" s="20">
        <f t="shared" si="18"/>
        <v>60000</v>
      </c>
    </row>
    <row r="35" spans="1:20" x14ac:dyDescent="0.2">
      <c r="A35" s="2"/>
      <c r="B35" s="9" t="s">
        <v>39</v>
      </c>
      <c r="C35" s="18"/>
      <c r="D35" s="20">
        <v>695000</v>
      </c>
      <c r="E35" s="20">
        <f t="shared" si="30"/>
        <v>695000</v>
      </c>
      <c r="F35" s="21"/>
      <c r="G35" s="21"/>
      <c r="H35" s="21">
        <f t="shared" si="12"/>
        <v>0</v>
      </c>
      <c r="I35" s="21">
        <f t="shared" si="13"/>
        <v>695000</v>
      </c>
      <c r="J35" s="21">
        <f t="shared" si="14"/>
        <v>695000</v>
      </c>
      <c r="K35" s="2"/>
      <c r="L35" s="21">
        <f>50000</f>
        <v>50000</v>
      </c>
      <c r="M35" s="20">
        <f t="shared" si="15"/>
        <v>0</v>
      </c>
      <c r="N35" s="20">
        <f t="shared" si="16"/>
        <v>745000</v>
      </c>
      <c r="O35" s="20">
        <f t="shared" si="17"/>
        <v>745000</v>
      </c>
      <c r="P35" s="2"/>
      <c r="Q35" s="21">
        <v>21000</v>
      </c>
      <c r="R35" s="20">
        <f t="shared" si="10"/>
        <v>0</v>
      </c>
      <c r="S35" s="20">
        <f t="shared" si="11"/>
        <v>766000</v>
      </c>
      <c r="T35" s="20">
        <f t="shared" si="18"/>
        <v>766000</v>
      </c>
    </row>
    <row r="36" spans="1:20" x14ac:dyDescent="0.2">
      <c r="A36" s="2"/>
      <c r="B36" s="9" t="s">
        <v>58</v>
      </c>
      <c r="C36" s="18"/>
      <c r="D36" s="20">
        <v>26000</v>
      </c>
      <c r="E36" s="20">
        <f t="shared" si="30"/>
        <v>26000</v>
      </c>
      <c r="F36" s="21"/>
      <c r="G36" s="21"/>
      <c r="H36" s="21">
        <f t="shared" si="12"/>
        <v>0</v>
      </c>
      <c r="I36" s="21">
        <f t="shared" si="13"/>
        <v>26000</v>
      </c>
      <c r="J36" s="21">
        <f t="shared" si="14"/>
        <v>26000</v>
      </c>
      <c r="K36" s="2"/>
      <c r="L36" s="21">
        <v>19155</v>
      </c>
      <c r="M36" s="20">
        <f t="shared" si="15"/>
        <v>0</v>
      </c>
      <c r="N36" s="20">
        <f t="shared" si="16"/>
        <v>45155</v>
      </c>
      <c r="O36" s="20">
        <f t="shared" si="17"/>
        <v>45155</v>
      </c>
      <c r="P36" s="2"/>
      <c r="Q36" s="21">
        <v>-2861</v>
      </c>
      <c r="R36" s="20">
        <f t="shared" si="10"/>
        <v>0</v>
      </c>
      <c r="S36" s="20">
        <f t="shared" si="11"/>
        <v>42294</v>
      </c>
      <c r="T36" s="20">
        <f t="shared" si="18"/>
        <v>42294</v>
      </c>
    </row>
    <row r="37" spans="1:20" x14ac:dyDescent="0.2">
      <c r="A37" s="2"/>
      <c r="B37" s="9" t="s">
        <v>51</v>
      </c>
      <c r="C37" s="18"/>
      <c r="D37" s="20">
        <v>144500</v>
      </c>
      <c r="E37" s="20">
        <f t="shared" si="30"/>
        <v>144500</v>
      </c>
      <c r="F37" s="21"/>
      <c r="G37" s="21"/>
      <c r="H37" s="21">
        <f t="shared" si="12"/>
        <v>0</v>
      </c>
      <c r="I37" s="21">
        <f t="shared" si="13"/>
        <v>144500</v>
      </c>
      <c r="J37" s="21">
        <f t="shared" si="14"/>
        <v>144500</v>
      </c>
      <c r="K37" s="2"/>
      <c r="L37" s="21">
        <v>27000</v>
      </c>
      <c r="M37" s="20">
        <f t="shared" si="15"/>
        <v>0</v>
      </c>
      <c r="N37" s="20">
        <f t="shared" si="16"/>
        <v>171500</v>
      </c>
      <c r="O37" s="20">
        <f t="shared" si="17"/>
        <v>171500</v>
      </c>
      <c r="P37" s="2"/>
      <c r="Q37" s="21">
        <v>3500</v>
      </c>
      <c r="R37" s="20">
        <f t="shared" si="10"/>
        <v>0</v>
      </c>
      <c r="S37" s="20">
        <f t="shared" si="11"/>
        <v>175000</v>
      </c>
      <c r="T37" s="20">
        <f t="shared" si="18"/>
        <v>175000</v>
      </c>
    </row>
    <row r="38" spans="1:20" x14ac:dyDescent="0.2">
      <c r="A38" s="2"/>
      <c r="B38" s="9" t="s">
        <v>40</v>
      </c>
      <c r="C38" s="18"/>
      <c r="D38" s="20">
        <v>20000</v>
      </c>
      <c r="E38" s="20">
        <f t="shared" si="30"/>
        <v>20000</v>
      </c>
      <c r="F38" s="21"/>
      <c r="G38" s="21"/>
      <c r="H38" s="21">
        <f t="shared" si="12"/>
        <v>0</v>
      </c>
      <c r="I38" s="21">
        <f t="shared" si="13"/>
        <v>20000</v>
      </c>
      <c r="J38" s="21">
        <f t="shared" si="14"/>
        <v>20000</v>
      </c>
      <c r="K38" s="2"/>
      <c r="L38" s="21"/>
      <c r="M38" s="20">
        <f t="shared" si="15"/>
        <v>0</v>
      </c>
      <c r="N38" s="20">
        <f t="shared" si="16"/>
        <v>20000</v>
      </c>
      <c r="O38" s="20">
        <f t="shared" si="17"/>
        <v>20000</v>
      </c>
      <c r="P38" s="2"/>
      <c r="Q38" s="21"/>
      <c r="R38" s="20">
        <f t="shared" si="10"/>
        <v>0</v>
      </c>
      <c r="S38" s="20">
        <f t="shared" si="11"/>
        <v>20000</v>
      </c>
      <c r="T38" s="20">
        <f t="shared" si="18"/>
        <v>20000</v>
      </c>
    </row>
    <row r="39" spans="1:20" x14ac:dyDescent="0.2">
      <c r="A39" s="2"/>
      <c r="B39" s="9" t="s">
        <v>41</v>
      </c>
      <c r="C39" s="18"/>
      <c r="D39" s="20">
        <v>15000</v>
      </c>
      <c r="E39" s="20">
        <f t="shared" si="30"/>
        <v>15000</v>
      </c>
      <c r="F39" s="21"/>
      <c r="G39" s="21"/>
      <c r="H39" s="21">
        <f t="shared" si="12"/>
        <v>0</v>
      </c>
      <c r="I39" s="21">
        <f t="shared" si="13"/>
        <v>15000</v>
      </c>
      <c r="J39" s="21">
        <f t="shared" si="14"/>
        <v>15000</v>
      </c>
      <c r="K39" s="2"/>
      <c r="L39" s="21"/>
      <c r="M39" s="20">
        <f t="shared" si="15"/>
        <v>0</v>
      </c>
      <c r="N39" s="20">
        <f t="shared" si="16"/>
        <v>15000</v>
      </c>
      <c r="O39" s="20">
        <f t="shared" si="17"/>
        <v>15000</v>
      </c>
      <c r="P39" s="2"/>
      <c r="Q39" s="21"/>
      <c r="R39" s="20">
        <f t="shared" si="10"/>
        <v>0</v>
      </c>
      <c r="S39" s="20">
        <f t="shared" si="11"/>
        <v>15000</v>
      </c>
      <c r="T39" s="20">
        <f t="shared" si="18"/>
        <v>15000</v>
      </c>
    </row>
    <row r="40" spans="1:20" x14ac:dyDescent="0.2">
      <c r="A40" s="2"/>
      <c r="B40" s="9" t="s">
        <v>42</v>
      </c>
      <c r="C40" s="18"/>
      <c r="D40" s="20">
        <v>60000</v>
      </c>
      <c r="E40" s="20">
        <f t="shared" si="30"/>
        <v>60000</v>
      </c>
      <c r="F40" s="21"/>
      <c r="G40" s="21"/>
      <c r="H40" s="21">
        <f t="shared" si="12"/>
        <v>0</v>
      </c>
      <c r="I40" s="21">
        <f t="shared" si="13"/>
        <v>60000</v>
      </c>
      <c r="J40" s="21">
        <f t="shared" si="14"/>
        <v>60000</v>
      </c>
      <c r="K40" s="2"/>
      <c r="L40" s="21"/>
      <c r="M40" s="20">
        <f t="shared" si="15"/>
        <v>0</v>
      </c>
      <c r="N40" s="20">
        <f t="shared" si="16"/>
        <v>60000</v>
      </c>
      <c r="O40" s="20">
        <f t="shared" si="17"/>
        <v>60000</v>
      </c>
      <c r="P40" s="2"/>
      <c r="Q40" s="21"/>
      <c r="R40" s="20">
        <f t="shared" si="10"/>
        <v>0</v>
      </c>
      <c r="S40" s="20">
        <f t="shared" si="11"/>
        <v>60000</v>
      </c>
      <c r="T40" s="20">
        <f t="shared" si="18"/>
        <v>60000</v>
      </c>
    </row>
    <row r="41" spans="1:20" x14ac:dyDescent="0.2">
      <c r="A41" s="2"/>
      <c r="B41" s="9" t="s">
        <v>43</v>
      </c>
      <c r="C41" s="18"/>
      <c r="D41" s="20">
        <v>7500</v>
      </c>
      <c r="E41" s="20">
        <f t="shared" si="30"/>
        <v>7500</v>
      </c>
      <c r="F41" s="21"/>
      <c r="G41" s="21"/>
      <c r="H41" s="21">
        <f t="shared" si="12"/>
        <v>0</v>
      </c>
      <c r="I41" s="21">
        <f t="shared" si="13"/>
        <v>7500</v>
      </c>
      <c r="J41" s="21">
        <f t="shared" si="14"/>
        <v>7500</v>
      </c>
      <c r="K41" s="2"/>
      <c r="L41" s="21"/>
      <c r="M41" s="20">
        <f t="shared" si="15"/>
        <v>0</v>
      </c>
      <c r="N41" s="20">
        <f t="shared" si="16"/>
        <v>7500</v>
      </c>
      <c r="O41" s="20">
        <f t="shared" si="17"/>
        <v>7500</v>
      </c>
      <c r="P41" s="2"/>
      <c r="Q41" s="21"/>
      <c r="R41" s="20">
        <f t="shared" si="10"/>
        <v>0</v>
      </c>
      <c r="S41" s="20">
        <f t="shared" si="11"/>
        <v>7500</v>
      </c>
      <c r="T41" s="20">
        <f t="shared" si="18"/>
        <v>7500</v>
      </c>
    </row>
    <row r="42" spans="1:20" x14ac:dyDescent="0.2">
      <c r="A42" s="2"/>
      <c r="B42" s="9" t="s">
        <v>57</v>
      </c>
      <c r="C42" s="18"/>
      <c r="D42" s="20">
        <v>1504</v>
      </c>
      <c r="E42" s="20">
        <f t="shared" si="30"/>
        <v>1504</v>
      </c>
      <c r="F42" s="21"/>
      <c r="G42" s="21"/>
      <c r="H42" s="21">
        <f t="shared" si="12"/>
        <v>0</v>
      </c>
      <c r="I42" s="21">
        <f t="shared" si="13"/>
        <v>1504</v>
      </c>
      <c r="J42" s="21">
        <f t="shared" si="14"/>
        <v>1504</v>
      </c>
      <c r="K42" s="2"/>
      <c r="L42" s="21"/>
      <c r="M42" s="20">
        <f t="shared" si="15"/>
        <v>0</v>
      </c>
      <c r="N42" s="20">
        <f t="shared" si="16"/>
        <v>1504</v>
      </c>
      <c r="O42" s="20">
        <f t="shared" si="17"/>
        <v>1504</v>
      </c>
      <c r="P42" s="2"/>
      <c r="Q42" s="21"/>
      <c r="R42" s="20">
        <f t="shared" si="10"/>
        <v>0</v>
      </c>
      <c r="S42" s="20">
        <f t="shared" si="11"/>
        <v>1504</v>
      </c>
      <c r="T42" s="20">
        <f t="shared" si="18"/>
        <v>1504</v>
      </c>
    </row>
    <row r="43" spans="1:20" x14ac:dyDescent="0.2">
      <c r="A43" s="2"/>
      <c r="B43" s="9" t="s">
        <v>54</v>
      </c>
      <c r="C43" s="18"/>
      <c r="D43" s="20">
        <v>5000</v>
      </c>
      <c r="E43" s="20">
        <f t="shared" si="30"/>
        <v>5000</v>
      </c>
      <c r="F43" s="21"/>
      <c r="G43" s="21"/>
      <c r="H43" s="21">
        <f t="shared" si="12"/>
        <v>0</v>
      </c>
      <c r="I43" s="21">
        <f t="shared" si="13"/>
        <v>5000</v>
      </c>
      <c r="J43" s="21">
        <f t="shared" si="14"/>
        <v>5000</v>
      </c>
      <c r="K43" s="2"/>
      <c r="L43" s="21"/>
      <c r="M43" s="20">
        <f t="shared" si="15"/>
        <v>0</v>
      </c>
      <c r="N43" s="20">
        <f t="shared" si="16"/>
        <v>5000</v>
      </c>
      <c r="O43" s="20">
        <f t="shared" si="17"/>
        <v>5000</v>
      </c>
      <c r="P43" s="2"/>
      <c r="Q43" s="21"/>
      <c r="R43" s="20">
        <f t="shared" si="10"/>
        <v>0</v>
      </c>
      <c r="S43" s="20">
        <f t="shared" si="11"/>
        <v>5000</v>
      </c>
      <c r="T43" s="20">
        <f t="shared" si="18"/>
        <v>5000</v>
      </c>
    </row>
    <row r="44" spans="1:20" x14ac:dyDescent="0.2">
      <c r="A44" s="2"/>
      <c r="B44" s="16" t="s">
        <v>69</v>
      </c>
      <c r="C44" s="18"/>
      <c r="D44" s="20"/>
      <c r="E44" s="20"/>
      <c r="F44" s="21"/>
      <c r="G44" s="21">
        <v>7312</v>
      </c>
      <c r="H44" s="21">
        <f t="shared" ref="H44:H45" si="31">+C44+F44</f>
        <v>0</v>
      </c>
      <c r="I44" s="21">
        <f t="shared" ref="I44:I45" si="32">+D44+G44</f>
        <v>7312</v>
      </c>
      <c r="J44" s="21">
        <f t="shared" ref="J44:J45" si="33">+H44+I44</f>
        <v>7312</v>
      </c>
      <c r="K44" s="2"/>
      <c r="L44" s="21"/>
      <c r="M44" s="20">
        <f t="shared" si="15"/>
        <v>0</v>
      </c>
      <c r="N44" s="20">
        <f t="shared" si="16"/>
        <v>7312</v>
      </c>
      <c r="O44" s="20">
        <f t="shared" si="17"/>
        <v>7312</v>
      </c>
      <c r="P44" s="2"/>
      <c r="Q44" s="21"/>
      <c r="R44" s="20">
        <f t="shared" si="10"/>
        <v>0</v>
      </c>
      <c r="S44" s="20">
        <f t="shared" si="11"/>
        <v>7312</v>
      </c>
      <c r="T44" s="20">
        <f t="shared" si="18"/>
        <v>7312</v>
      </c>
    </row>
    <row r="45" spans="1:20" x14ac:dyDescent="0.2">
      <c r="A45" s="2"/>
      <c r="B45" s="16" t="s">
        <v>70</v>
      </c>
      <c r="C45" s="18"/>
      <c r="D45" s="20"/>
      <c r="E45" s="20"/>
      <c r="F45" s="21"/>
      <c r="G45" s="21">
        <v>6635</v>
      </c>
      <c r="H45" s="21">
        <f t="shared" si="31"/>
        <v>0</v>
      </c>
      <c r="I45" s="21">
        <f t="shared" si="32"/>
        <v>6635</v>
      </c>
      <c r="J45" s="21">
        <f t="shared" si="33"/>
        <v>6635</v>
      </c>
      <c r="K45" s="2"/>
      <c r="L45" s="21"/>
      <c r="M45" s="20">
        <f t="shared" si="15"/>
        <v>0</v>
      </c>
      <c r="N45" s="20">
        <f t="shared" si="16"/>
        <v>6635</v>
      </c>
      <c r="O45" s="20">
        <f t="shared" si="17"/>
        <v>6635</v>
      </c>
      <c r="P45" s="2"/>
      <c r="Q45" s="21"/>
      <c r="R45" s="20">
        <f t="shared" si="10"/>
        <v>0</v>
      </c>
      <c r="S45" s="20">
        <f t="shared" si="11"/>
        <v>6635</v>
      </c>
      <c r="T45" s="20">
        <f t="shared" si="18"/>
        <v>6635</v>
      </c>
    </row>
    <row r="46" spans="1:20" x14ac:dyDescent="0.2">
      <c r="A46" s="2"/>
      <c r="B46" s="16" t="s">
        <v>74</v>
      </c>
      <c r="C46" s="18"/>
      <c r="D46" s="20"/>
      <c r="E46" s="20"/>
      <c r="F46" s="21"/>
      <c r="G46" s="21"/>
      <c r="H46" s="21"/>
      <c r="I46" s="21"/>
      <c r="J46" s="21"/>
      <c r="K46" s="2"/>
      <c r="L46" s="21">
        <v>7500</v>
      </c>
      <c r="M46" s="20">
        <f t="shared" ref="M46" si="34">+H46+K46</f>
        <v>0</v>
      </c>
      <c r="N46" s="20">
        <f t="shared" ref="N46" si="35">+I46+L46</f>
        <v>7500</v>
      </c>
      <c r="O46" s="20">
        <f t="shared" ref="O46" si="36">+M46+N46</f>
        <v>7500</v>
      </c>
      <c r="P46" s="2"/>
      <c r="Q46" s="21"/>
      <c r="R46" s="20">
        <f t="shared" si="10"/>
        <v>0</v>
      </c>
      <c r="S46" s="20">
        <f t="shared" si="11"/>
        <v>7500</v>
      </c>
      <c r="T46" s="20">
        <f t="shared" si="18"/>
        <v>7500</v>
      </c>
    </row>
    <row r="47" spans="1:20" x14ac:dyDescent="0.2">
      <c r="A47" s="2"/>
      <c r="B47" s="9" t="s">
        <v>85</v>
      </c>
      <c r="C47" s="18"/>
      <c r="D47" s="20"/>
      <c r="E47" s="20"/>
      <c r="F47" s="21"/>
      <c r="G47" s="21"/>
      <c r="H47" s="21"/>
      <c r="I47" s="21"/>
      <c r="J47" s="21"/>
      <c r="K47" s="2"/>
      <c r="L47" s="2"/>
      <c r="M47" s="20"/>
      <c r="N47" s="20"/>
      <c r="O47" s="20"/>
      <c r="P47" s="2"/>
      <c r="Q47" s="21">
        <v>4151</v>
      </c>
      <c r="R47" s="20">
        <f t="shared" si="10"/>
        <v>0</v>
      </c>
      <c r="S47" s="20">
        <f t="shared" si="11"/>
        <v>4151</v>
      </c>
      <c r="T47" s="20">
        <f t="shared" ref="T47" si="37">+R47+S47</f>
        <v>4151</v>
      </c>
    </row>
    <row r="48" spans="1:20" x14ac:dyDescent="0.2">
      <c r="A48" s="2"/>
      <c r="B48" s="9" t="s">
        <v>92</v>
      </c>
      <c r="C48" s="18"/>
      <c r="D48" s="20"/>
      <c r="E48" s="20"/>
      <c r="F48" s="21"/>
      <c r="G48" s="21"/>
      <c r="H48" s="21"/>
      <c r="I48" s="21"/>
      <c r="J48" s="21"/>
      <c r="K48" s="2"/>
      <c r="L48" s="2"/>
      <c r="M48" s="20"/>
      <c r="N48" s="20"/>
      <c r="O48" s="20"/>
      <c r="P48" s="2"/>
      <c r="Q48" s="21">
        <v>1706</v>
      </c>
      <c r="R48" s="20">
        <f t="shared" si="10"/>
        <v>0</v>
      </c>
      <c r="S48" s="20">
        <f t="shared" si="11"/>
        <v>1706</v>
      </c>
      <c r="T48" s="20">
        <f t="shared" ref="T48:T49" si="38">+R48+S48</f>
        <v>1706</v>
      </c>
    </row>
    <row r="49" spans="1:20" x14ac:dyDescent="0.2">
      <c r="A49" s="2"/>
      <c r="B49" s="9"/>
      <c r="C49" s="18"/>
      <c r="D49" s="20"/>
      <c r="E49" s="20"/>
      <c r="F49" s="21"/>
      <c r="G49" s="21"/>
      <c r="H49" s="21"/>
      <c r="I49" s="21"/>
      <c r="J49" s="21"/>
      <c r="K49" s="2"/>
      <c r="L49" s="2"/>
      <c r="M49" s="20"/>
      <c r="N49" s="20"/>
      <c r="O49" s="20"/>
      <c r="P49" s="2"/>
      <c r="Q49" s="21"/>
      <c r="R49" s="20">
        <f t="shared" si="10"/>
        <v>0</v>
      </c>
      <c r="S49" s="20">
        <f t="shared" si="11"/>
        <v>0</v>
      </c>
      <c r="T49" s="20">
        <f t="shared" si="38"/>
        <v>0</v>
      </c>
    </row>
    <row r="50" spans="1:20" x14ac:dyDescent="0.2">
      <c r="A50" s="2"/>
      <c r="B50" s="10"/>
      <c r="C50" s="20"/>
      <c r="D50" s="20"/>
      <c r="E50" s="20"/>
      <c r="F50" s="21"/>
      <c r="G50" s="21"/>
      <c r="H50" s="15"/>
      <c r="I50" s="15"/>
      <c r="J50" s="15"/>
      <c r="K50" s="2"/>
      <c r="L50" s="2"/>
      <c r="M50" s="20"/>
      <c r="N50" s="20"/>
      <c r="O50" s="20"/>
      <c r="P50" s="2"/>
      <c r="Q50" s="2"/>
      <c r="R50" s="20"/>
      <c r="S50" s="20"/>
      <c r="T50" s="20"/>
    </row>
    <row r="51" spans="1:20" x14ac:dyDescent="0.2">
      <c r="A51" s="2"/>
      <c r="B51" s="11" t="s">
        <v>23</v>
      </c>
      <c r="C51" s="26"/>
      <c r="D51" s="26"/>
      <c r="E51" s="20"/>
      <c r="F51" s="21"/>
      <c r="G51" s="21"/>
      <c r="H51" s="15"/>
      <c r="I51" s="15"/>
      <c r="J51" s="15"/>
      <c r="K51" s="2"/>
      <c r="L51" s="2"/>
      <c r="M51" s="20"/>
      <c r="N51" s="20"/>
      <c r="O51" s="20"/>
      <c r="P51" s="2"/>
      <c r="Q51" s="2"/>
      <c r="R51" s="20"/>
      <c r="S51" s="20"/>
      <c r="T51" s="20"/>
    </row>
    <row r="52" spans="1:20" x14ac:dyDescent="0.2">
      <c r="A52" s="2"/>
      <c r="B52" s="9" t="s">
        <v>62</v>
      </c>
      <c r="C52" s="20">
        <v>135000</v>
      </c>
      <c r="D52" s="20"/>
      <c r="E52" s="20">
        <f t="shared" ref="E52:E71" si="39">SUM(C52:D52)</f>
        <v>135000</v>
      </c>
      <c r="F52" s="21">
        <v>7000</v>
      </c>
      <c r="G52" s="21"/>
      <c r="H52" s="21">
        <f t="shared" ref="H52" si="40">+C52+F52</f>
        <v>142000</v>
      </c>
      <c r="I52" s="21">
        <f t="shared" ref="I52" si="41">+D52+G52</f>
        <v>0</v>
      </c>
      <c r="J52" s="21">
        <f t="shared" ref="J52" si="42">+H52+I52</f>
        <v>142000</v>
      </c>
      <c r="K52" s="21"/>
      <c r="L52" s="21"/>
      <c r="M52" s="20">
        <f t="shared" si="15"/>
        <v>142000</v>
      </c>
      <c r="N52" s="20">
        <f t="shared" si="16"/>
        <v>0</v>
      </c>
      <c r="O52" s="20">
        <f t="shared" si="17"/>
        <v>142000</v>
      </c>
      <c r="P52" s="21"/>
      <c r="Q52" s="21"/>
      <c r="R52" s="20">
        <f t="shared" ref="R52:R71" si="43">+M52+P52</f>
        <v>142000</v>
      </c>
      <c r="S52" s="20">
        <f t="shared" ref="S52:S71" si="44">+N52+Q52</f>
        <v>0</v>
      </c>
      <c r="T52" s="20">
        <f t="shared" ref="T52:T71" si="45">+R52+S52</f>
        <v>142000</v>
      </c>
    </row>
    <row r="53" spans="1:20" x14ac:dyDescent="0.2">
      <c r="A53" s="2"/>
      <c r="B53" s="6" t="s">
        <v>15</v>
      </c>
      <c r="C53" s="27">
        <v>72638</v>
      </c>
      <c r="D53" s="26"/>
      <c r="E53" s="20">
        <f t="shared" si="39"/>
        <v>72638</v>
      </c>
      <c r="F53" s="21"/>
      <c r="G53" s="21"/>
      <c r="H53" s="21">
        <f t="shared" ref="H53:H71" si="46">+C53+F53</f>
        <v>72638</v>
      </c>
      <c r="I53" s="21">
        <f t="shared" ref="I53:I71" si="47">+D53+G53</f>
        <v>0</v>
      </c>
      <c r="J53" s="21">
        <f t="shared" ref="J53:J71" si="48">+H53+I53</f>
        <v>72638</v>
      </c>
      <c r="K53" s="21">
        <v>8883</v>
      </c>
      <c r="L53" s="21"/>
      <c r="M53" s="20">
        <f t="shared" si="15"/>
        <v>81521</v>
      </c>
      <c r="N53" s="20">
        <f t="shared" si="16"/>
        <v>0</v>
      </c>
      <c r="O53" s="20">
        <f t="shared" si="17"/>
        <v>81521</v>
      </c>
      <c r="P53" s="21">
        <v>-12157</v>
      </c>
      <c r="Q53" s="21"/>
      <c r="R53" s="20">
        <f t="shared" si="43"/>
        <v>69364</v>
      </c>
      <c r="S53" s="20">
        <f t="shared" si="44"/>
        <v>0</v>
      </c>
      <c r="T53" s="20">
        <f t="shared" si="45"/>
        <v>69364</v>
      </c>
    </row>
    <row r="54" spans="1:20" x14ac:dyDescent="0.2">
      <c r="A54" s="2"/>
      <c r="B54" s="6" t="s">
        <v>9</v>
      </c>
      <c r="C54" s="27">
        <f>30847+26856</f>
        <v>57703</v>
      </c>
      <c r="D54" s="26"/>
      <c r="E54" s="20">
        <f t="shared" si="39"/>
        <v>57703</v>
      </c>
      <c r="F54" s="21">
        <v>-2179</v>
      </c>
      <c r="G54" s="21"/>
      <c r="H54" s="21">
        <f t="shared" si="46"/>
        <v>55524</v>
      </c>
      <c r="I54" s="21">
        <f t="shared" si="47"/>
        <v>0</v>
      </c>
      <c r="J54" s="21">
        <f t="shared" si="48"/>
        <v>55524</v>
      </c>
      <c r="K54" s="21">
        <v>6110</v>
      </c>
      <c r="L54" s="21"/>
      <c r="M54" s="20">
        <f t="shared" si="15"/>
        <v>61634</v>
      </c>
      <c r="N54" s="20">
        <f t="shared" si="16"/>
        <v>0</v>
      </c>
      <c r="O54" s="20">
        <f t="shared" si="17"/>
        <v>61634</v>
      </c>
      <c r="P54" s="21">
        <v>-2824</v>
      </c>
      <c r="Q54" s="21"/>
      <c r="R54" s="20">
        <f t="shared" si="43"/>
        <v>58810</v>
      </c>
      <c r="S54" s="20">
        <f t="shared" si="44"/>
        <v>0</v>
      </c>
      <c r="T54" s="20">
        <f t="shared" si="45"/>
        <v>58810</v>
      </c>
    </row>
    <row r="55" spans="1:20" x14ac:dyDescent="0.2">
      <c r="A55" s="2"/>
      <c r="B55" s="9" t="s">
        <v>78</v>
      </c>
      <c r="C55" s="27"/>
      <c r="D55" s="26"/>
      <c r="E55" s="20"/>
      <c r="F55" s="21"/>
      <c r="G55" s="21"/>
      <c r="H55" s="21"/>
      <c r="I55" s="21"/>
      <c r="J55" s="21"/>
      <c r="K55" s="21">
        <v>2911</v>
      </c>
      <c r="L55" s="21"/>
      <c r="M55" s="20">
        <f t="shared" ref="M55" si="49">+H55+K55</f>
        <v>2911</v>
      </c>
      <c r="N55" s="20">
        <f t="shared" ref="N55" si="50">+I55+L55</f>
        <v>0</v>
      </c>
      <c r="O55" s="20">
        <f t="shared" ref="O55" si="51">+M55+N55</f>
        <v>2911</v>
      </c>
      <c r="P55" s="21">
        <v>30187</v>
      </c>
      <c r="Q55" s="21"/>
      <c r="R55" s="20">
        <f t="shared" si="43"/>
        <v>33098</v>
      </c>
      <c r="S55" s="20">
        <f t="shared" si="44"/>
        <v>0</v>
      </c>
      <c r="T55" s="20">
        <f t="shared" si="45"/>
        <v>33098</v>
      </c>
    </row>
    <row r="56" spans="1:20" x14ac:dyDescent="0.2">
      <c r="A56" s="2"/>
      <c r="B56" s="6" t="s">
        <v>13</v>
      </c>
      <c r="C56" s="20">
        <v>243963</v>
      </c>
      <c r="D56" s="20"/>
      <c r="E56" s="20">
        <f t="shared" si="39"/>
        <v>243963</v>
      </c>
      <c r="F56" s="21"/>
      <c r="G56" s="21"/>
      <c r="H56" s="21">
        <f t="shared" si="46"/>
        <v>243963</v>
      </c>
      <c r="I56" s="21">
        <f t="shared" si="47"/>
        <v>0</v>
      </c>
      <c r="J56" s="21">
        <f t="shared" si="48"/>
        <v>243963</v>
      </c>
      <c r="K56" s="21">
        <v>29835</v>
      </c>
      <c r="L56" s="21"/>
      <c r="M56" s="20">
        <f t="shared" si="15"/>
        <v>273798</v>
      </c>
      <c r="N56" s="20">
        <f t="shared" si="16"/>
        <v>0</v>
      </c>
      <c r="O56" s="20">
        <f t="shared" si="17"/>
        <v>273798</v>
      </c>
      <c r="P56" s="21">
        <v>65934</v>
      </c>
      <c r="Q56" s="21"/>
      <c r="R56" s="20">
        <f t="shared" si="43"/>
        <v>339732</v>
      </c>
      <c r="S56" s="20">
        <f t="shared" si="44"/>
        <v>0</v>
      </c>
      <c r="T56" s="20">
        <f t="shared" si="45"/>
        <v>339732</v>
      </c>
    </row>
    <row r="57" spans="1:20" x14ac:dyDescent="0.2">
      <c r="A57" s="2"/>
      <c r="B57" s="9" t="s">
        <v>28</v>
      </c>
      <c r="C57" s="20">
        <v>7664</v>
      </c>
      <c r="D57" s="20"/>
      <c r="E57" s="20">
        <f t="shared" si="39"/>
        <v>7664</v>
      </c>
      <c r="F57" s="21"/>
      <c r="G57" s="21"/>
      <c r="H57" s="21">
        <f t="shared" si="46"/>
        <v>7664</v>
      </c>
      <c r="I57" s="21">
        <f t="shared" si="47"/>
        <v>0</v>
      </c>
      <c r="J57" s="21">
        <f t="shared" si="48"/>
        <v>7664</v>
      </c>
      <c r="K57" s="21"/>
      <c r="L57" s="21"/>
      <c r="M57" s="20">
        <f t="shared" si="15"/>
        <v>7664</v>
      </c>
      <c r="N57" s="20">
        <f t="shared" si="16"/>
        <v>0</v>
      </c>
      <c r="O57" s="20">
        <f t="shared" si="17"/>
        <v>7664</v>
      </c>
      <c r="P57" s="21">
        <v>-7664</v>
      </c>
      <c r="Q57" s="21"/>
      <c r="R57" s="20">
        <f t="shared" si="43"/>
        <v>0</v>
      </c>
      <c r="S57" s="20">
        <f t="shared" si="44"/>
        <v>0</v>
      </c>
      <c r="T57" s="20">
        <f t="shared" si="45"/>
        <v>0</v>
      </c>
    </row>
    <row r="58" spans="1:20" x14ac:dyDescent="0.2">
      <c r="A58" s="2"/>
      <c r="B58" s="9" t="s">
        <v>60</v>
      </c>
      <c r="C58" s="20">
        <v>2394</v>
      </c>
      <c r="D58" s="20"/>
      <c r="E58" s="20">
        <f t="shared" si="39"/>
        <v>2394</v>
      </c>
      <c r="F58" s="21"/>
      <c r="G58" s="21"/>
      <c r="H58" s="21">
        <f t="shared" si="46"/>
        <v>2394</v>
      </c>
      <c r="I58" s="21">
        <f t="shared" si="47"/>
        <v>0</v>
      </c>
      <c r="J58" s="21">
        <f t="shared" si="48"/>
        <v>2394</v>
      </c>
      <c r="K58" s="21">
        <v>293</v>
      </c>
      <c r="L58" s="21"/>
      <c r="M58" s="20">
        <f t="shared" si="15"/>
        <v>2687</v>
      </c>
      <c r="N58" s="20">
        <f t="shared" si="16"/>
        <v>0</v>
      </c>
      <c r="O58" s="20">
        <f t="shared" si="17"/>
        <v>2687</v>
      </c>
      <c r="P58" s="21">
        <v>-2568</v>
      </c>
      <c r="Q58" s="21"/>
      <c r="R58" s="20">
        <f t="shared" si="43"/>
        <v>119</v>
      </c>
      <c r="S58" s="20">
        <f t="shared" si="44"/>
        <v>0</v>
      </c>
      <c r="T58" s="20">
        <f t="shared" si="45"/>
        <v>119</v>
      </c>
    </row>
    <row r="59" spans="1:20" x14ac:dyDescent="0.2">
      <c r="A59" s="2"/>
      <c r="B59" s="6" t="s">
        <v>12</v>
      </c>
      <c r="C59" s="20">
        <v>466530</v>
      </c>
      <c r="D59" s="20"/>
      <c r="E59" s="20">
        <f t="shared" si="39"/>
        <v>466530</v>
      </c>
      <c r="F59" s="21"/>
      <c r="G59" s="21"/>
      <c r="H59" s="21">
        <f t="shared" si="46"/>
        <v>466530</v>
      </c>
      <c r="I59" s="21">
        <f t="shared" si="47"/>
        <v>0</v>
      </c>
      <c r="J59" s="21">
        <f t="shared" si="48"/>
        <v>466530</v>
      </c>
      <c r="K59" s="21">
        <v>57056</v>
      </c>
      <c r="L59" s="21"/>
      <c r="M59" s="20">
        <f t="shared" si="15"/>
        <v>523586</v>
      </c>
      <c r="N59" s="20">
        <f t="shared" si="16"/>
        <v>0</v>
      </c>
      <c r="O59" s="20">
        <f t="shared" si="17"/>
        <v>523586</v>
      </c>
      <c r="P59" s="21">
        <f>-31965+72444</f>
        <v>40479</v>
      </c>
      <c r="Q59" s="21"/>
      <c r="R59" s="20">
        <f t="shared" si="43"/>
        <v>564065</v>
      </c>
      <c r="S59" s="20">
        <f t="shared" si="44"/>
        <v>0</v>
      </c>
      <c r="T59" s="20">
        <f t="shared" si="45"/>
        <v>564065</v>
      </c>
    </row>
    <row r="60" spans="1:20" x14ac:dyDescent="0.2">
      <c r="A60" s="2"/>
      <c r="B60" s="6" t="s">
        <v>14</v>
      </c>
      <c r="C60" s="20">
        <v>81380</v>
      </c>
      <c r="D60" s="20"/>
      <c r="E60" s="20">
        <f t="shared" si="39"/>
        <v>81380</v>
      </c>
      <c r="F60" s="21"/>
      <c r="G60" s="21"/>
      <c r="H60" s="21">
        <f t="shared" si="46"/>
        <v>81380</v>
      </c>
      <c r="I60" s="21">
        <f t="shared" si="47"/>
        <v>0</v>
      </c>
      <c r="J60" s="21">
        <f t="shared" si="48"/>
        <v>81380</v>
      </c>
      <c r="K60" s="21">
        <v>10890</v>
      </c>
      <c r="L60" s="21"/>
      <c r="M60" s="20">
        <f t="shared" si="15"/>
        <v>92270</v>
      </c>
      <c r="N60" s="20">
        <f t="shared" si="16"/>
        <v>0</v>
      </c>
      <c r="O60" s="20">
        <f t="shared" si="17"/>
        <v>92270</v>
      </c>
      <c r="P60" s="21">
        <v>-7813</v>
      </c>
      <c r="Q60" s="21"/>
      <c r="R60" s="20">
        <f t="shared" si="43"/>
        <v>84457</v>
      </c>
      <c r="S60" s="20">
        <f t="shared" si="44"/>
        <v>0</v>
      </c>
      <c r="T60" s="20">
        <f t="shared" si="45"/>
        <v>84457</v>
      </c>
    </row>
    <row r="61" spans="1:20" x14ac:dyDescent="0.2">
      <c r="A61" s="2"/>
      <c r="B61" s="9" t="s">
        <v>68</v>
      </c>
      <c r="C61" s="20"/>
      <c r="D61" s="20"/>
      <c r="E61" s="20"/>
      <c r="F61" s="21">
        <v>1647</v>
      </c>
      <c r="G61" s="21"/>
      <c r="H61" s="21">
        <f t="shared" ref="H61" si="52">+C61+F61</f>
        <v>1647</v>
      </c>
      <c r="I61" s="21">
        <f t="shared" ref="I61" si="53">+D61+G61</f>
        <v>0</v>
      </c>
      <c r="J61" s="21">
        <f t="shared" ref="J61" si="54">+H61+I61</f>
        <v>1647</v>
      </c>
      <c r="K61" s="21"/>
      <c r="L61" s="21"/>
      <c r="M61" s="20">
        <f t="shared" si="15"/>
        <v>1647</v>
      </c>
      <c r="N61" s="20">
        <f t="shared" si="16"/>
        <v>0</v>
      </c>
      <c r="O61" s="20">
        <f t="shared" si="17"/>
        <v>1647</v>
      </c>
      <c r="P61" s="21">
        <v>3451</v>
      </c>
      <c r="Q61" s="21"/>
      <c r="R61" s="20">
        <f t="shared" si="43"/>
        <v>5098</v>
      </c>
      <c r="S61" s="20">
        <f t="shared" si="44"/>
        <v>0</v>
      </c>
      <c r="T61" s="20">
        <f t="shared" si="45"/>
        <v>5098</v>
      </c>
    </row>
    <row r="62" spans="1:20" x14ac:dyDescent="0.2">
      <c r="A62" s="2"/>
      <c r="B62" s="6" t="s">
        <v>16</v>
      </c>
      <c r="C62" s="20">
        <v>138</v>
      </c>
      <c r="D62" s="20"/>
      <c r="E62" s="20">
        <f t="shared" si="39"/>
        <v>138</v>
      </c>
      <c r="F62" s="21"/>
      <c r="G62" s="21"/>
      <c r="H62" s="21">
        <f t="shared" si="46"/>
        <v>138</v>
      </c>
      <c r="I62" s="21">
        <f t="shared" si="47"/>
        <v>0</v>
      </c>
      <c r="J62" s="21">
        <f t="shared" si="48"/>
        <v>138</v>
      </c>
      <c r="K62" s="21"/>
      <c r="L62" s="21"/>
      <c r="M62" s="20">
        <f t="shared" si="15"/>
        <v>138</v>
      </c>
      <c r="N62" s="20">
        <f t="shared" si="16"/>
        <v>0</v>
      </c>
      <c r="O62" s="20">
        <f t="shared" si="17"/>
        <v>138</v>
      </c>
      <c r="P62" s="21">
        <v>-138</v>
      </c>
      <c r="Q62" s="21">
        <v>0</v>
      </c>
      <c r="R62" s="20">
        <f t="shared" si="43"/>
        <v>0</v>
      </c>
      <c r="S62" s="20">
        <f t="shared" si="44"/>
        <v>0</v>
      </c>
      <c r="T62" s="20">
        <f t="shared" si="45"/>
        <v>0</v>
      </c>
    </row>
    <row r="63" spans="1:20" x14ac:dyDescent="0.2">
      <c r="A63" s="2"/>
      <c r="B63" s="9" t="s">
        <v>32</v>
      </c>
      <c r="C63" s="20">
        <v>4445</v>
      </c>
      <c r="D63" s="20"/>
      <c r="E63" s="20">
        <f t="shared" si="39"/>
        <v>4445</v>
      </c>
      <c r="F63" s="21"/>
      <c r="G63" s="21"/>
      <c r="H63" s="21">
        <f t="shared" si="46"/>
        <v>4445</v>
      </c>
      <c r="I63" s="21">
        <f t="shared" si="47"/>
        <v>0</v>
      </c>
      <c r="J63" s="21">
        <f t="shared" si="48"/>
        <v>4445</v>
      </c>
      <c r="K63" s="21"/>
      <c r="L63" s="21"/>
      <c r="M63" s="20">
        <f t="shared" si="15"/>
        <v>4445</v>
      </c>
      <c r="N63" s="20">
        <f t="shared" si="16"/>
        <v>0</v>
      </c>
      <c r="O63" s="20">
        <f t="shared" si="17"/>
        <v>4445</v>
      </c>
      <c r="P63" s="21">
        <v>-4445</v>
      </c>
      <c r="Q63" s="21">
        <v>0</v>
      </c>
      <c r="R63" s="20">
        <f t="shared" si="43"/>
        <v>0</v>
      </c>
      <c r="S63" s="20">
        <f t="shared" si="44"/>
        <v>0</v>
      </c>
      <c r="T63" s="20">
        <f t="shared" si="45"/>
        <v>0</v>
      </c>
    </row>
    <row r="64" spans="1:20" x14ac:dyDescent="0.2">
      <c r="A64" s="2"/>
      <c r="B64" s="9" t="s">
        <v>19</v>
      </c>
      <c r="C64" s="20">
        <v>18616</v>
      </c>
      <c r="D64" s="20"/>
      <c r="E64" s="20">
        <f t="shared" si="39"/>
        <v>18616</v>
      </c>
      <c r="F64" s="21"/>
      <c r="G64" s="21"/>
      <c r="H64" s="21">
        <f t="shared" si="46"/>
        <v>18616</v>
      </c>
      <c r="I64" s="21">
        <f t="shared" si="47"/>
        <v>0</v>
      </c>
      <c r="J64" s="21">
        <f t="shared" si="48"/>
        <v>18616</v>
      </c>
      <c r="K64" s="21">
        <v>2010</v>
      </c>
      <c r="L64" s="21"/>
      <c r="M64" s="20">
        <f t="shared" si="15"/>
        <v>20626</v>
      </c>
      <c r="N64" s="20">
        <f t="shared" si="16"/>
        <v>0</v>
      </c>
      <c r="O64" s="20">
        <f t="shared" si="17"/>
        <v>20626</v>
      </c>
      <c r="P64" s="21">
        <v>-230</v>
      </c>
      <c r="Q64" s="21">
        <v>0</v>
      </c>
      <c r="R64" s="20">
        <f t="shared" si="43"/>
        <v>20396</v>
      </c>
      <c r="S64" s="20">
        <f t="shared" si="44"/>
        <v>0</v>
      </c>
      <c r="T64" s="20">
        <f t="shared" si="45"/>
        <v>20396</v>
      </c>
    </row>
    <row r="65" spans="1:20" x14ac:dyDescent="0.2">
      <c r="A65" s="2"/>
      <c r="B65" s="9" t="s">
        <v>29</v>
      </c>
      <c r="C65" s="20">
        <v>23574</v>
      </c>
      <c r="D65" s="20"/>
      <c r="E65" s="20">
        <f t="shared" si="39"/>
        <v>23574</v>
      </c>
      <c r="F65" s="21">
        <v>-138</v>
      </c>
      <c r="G65" s="21"/>
      <c r="H65" s="21">
        <f t="shared" si="46"/>
        <v>23436</v>
      </c>
      <c r="I65" s="21">
        <f t="shared" si="47"/>
        <v>0</v>
      </c>
      <c r="J65" s="21">
        <f t="shared" si="48"/>
        <v>23436</v>
      </c>
      <c r="K65" s="21">
        <v>279</v>
      </c>
      <c r="L65" s="21"/>
      <c r="M65" s="20">
        <f t="shared" si="15"/>
        <v>23715</v>
      </c>
      <c r="N65" s="20">
        <f t="shared" si="16"/>
        <v>0</v>
      </c>
      <c r="O65" s="20">
        <f t="shared" si="17"/>
        <v>23715</v>
      </c>
      <c r="P65" s="21">
        <v>14678</v>
      </c>
      <c r="Q65" s="21">
        <v>0</v>
      </c>
      <c r="R65" s="20">
        <f t="shared" si="43"/>
        <v>38393</v>
      </c>
      <c r="S65" s="20">
        <f t="shared" si="44"/>
        <v>0</v>
      </c>
      <c r="T65" s="20">
        <f t="shared" si="45"/>
        <v>38393</v>
      </c>
    </row>
    <row r="66" spans="1:20" x14ac:dyDescent="0.2">
      <c r="A66" s="2"/>
      <c r="B66" s="9" t="s">
        <v>30</v>
      </c>
      <c r="C66" s="20"/>
      <c r="D66" s="20">
        <v>25933</v>
      </c>
      <c r="E66" s="20">
        <f t="shared" si="39"/>
        <v>25933</v>
      </c>
      <c r="F66" s="21"/>
      <c r="G66" s="21"/>
      <c r="H66" s="21">
        <f t="shared" si="46"/>
        <v>0</v>
      </c>
      <c r="I66" s="21">
        <f t="shared" si="47"/>
        <v>25933</v>
      </c>
      <c r="J66" s="21">
        <f t="shared" si="48"/>
        <v>25933</v>
      </c>
      <c r="K66" s="21"/>
      <c r="L66" s="21">
        <v>2258</v>
      </c>
      <c r="M66" s="20">
        <f t="shared" si="15"/>
        <v>0</v>
      </c>
      <c r="N66" s="20">
        <f t="shared" si="16"/>
        <v>28191</v>
      </c>
      <c r="O66" s="20">
        <f t="shared" si="17"/>
        <v>28191</v>
      </c>
      <c r="P66" s="21">
        <v>0</v>
      </c>
      <c r="Q66" s="21">
        <v>-3456</v>
      </c>
      <c r="R66" s="20">
        <f t="shared" si="43"/>
        <v>0</v>
      </c>
      <c r="S66" s="20">
        <f t="shared" si="44"/>
        <v>24735</v>
      </c>
      <c r="T66" s="20">
        <f t="shared" si="45"/>
        <v>24735</v>
      </c>
    </row>
    <row r="67" spans="1:20" x14ac:dyDescent="0.2">
      <c r="A67" s="2"/>
      <c r="B67" s="9" t="s">
        <v>31</v>
      </c>
      <c r="C67" s="20">
        <v>19652</v>
      </c>
      <c r="D67" s="20"/>
      <c r="E67" s="20">
        <f t="shared" si="39"/>
        <v>19652</v>
      </c>
      <c r="F67" s="21"/>
      <c r="G67" s="21"/>
      <c r="H67" s="21">
        <f t="shared" si="46"/>
        <v>19652</v>
      </c>
      <c r="I67" s="21">
        <f t="shared" si="47"/>
        <v>0</v>
      </c>
      <c r="J67" s="21">
        <f t="shared" si="48"/>
        <v>19652</v>
      </c>
      <c r="K67" s="21"/>
      <c r="L67" s="21">
        <v>1711</v>
      </c>
      <c r="M67" s="20">
        <f t="shared" si="15"/>
        <v>19652</v>
      </c>
      <c r="N67" s="20">
        <f t="shared" si="16"/>
        <v>1711</v>
      </c>
      <c r="O67" s="20">
        <f t="shared" si="17"/>
        <v>21363</v>
      </c>
      <c r="P67" s="21">
        <v>-19652</v>
      </c>
      <c r="Q67" s="21">
        <v>16407</v>
      </c>
      <c r="R67" s="20">
        <f t="shared" si="43"/>
        <v>0</v>
      </c>
      <c r="S67" s="20">
        <f t="shared" si="44"/>
        <v>18118</v>
      </c>
      <c r="T67" s="20">
        <f t="shared" si="45"/>
        <v>18118</v>
      </c>
    </row>
    <row r="68" spans="1:20" x14ac:dyDescent="0.2">
      <c r="A68" s="2"/>
      <c r="B68" s="9" t="s">
        <v>81</v>
      </c>
      <c r="C68" s="20"/>
      <c r="D68" s="20"/>
      <c r="E68" s="20"/>
      <c r="F68" s="21"/>
      <c r="G68" s="21"/>
      <c r="H68" s="21"/>
      <c r="I68" s="21"/>
      <c r="J68" s="21"/>
      <c r="K68" s="21">
        <v>387</v>
      </c>
      <c r="L68" s="21"/>
      <c r="M68" s="20">
        <f t="shared" ref="M68" si="55">+H68+K68</f>
        <v>387</v>
      </c>
      <c r="N68" s="20">
        <f t="shared" ref="N68" si="56">+I68+L68</f>
        <v>0</v>
      </c>
      <c r="O68" s="20">
        <f t="shared" ref="O68" si="57">+M68+N68</f>
        <v>387</v>
      </c>
      <c r="P68" s="21">
        <v>-212</v>
      </c>
      <c r="Q68" s="21">
        <v>0</v>
      </c>
      <c r="R68" s="20">
        <f t="shared" si="43"/>
        <v>175</v>
      </c>
      <c r="S68" s="20">
        <f t="shared" si="44"/>
        <v>0</v>
      </c>
      <c r="T68" s="20">
        <f t="shared" si="45"/>
        <v>175</v>
      </c>
    </row>
    <row r="69" spans="1:20" x14ac:dyDescent="0.2">
      <c r="A69" s="2"/>
      <c r="B69" s="9" t="s">
        <v>79</v>
      </c>
      <c r="C69" s="20">
        <v>5948</v>
      </c>
      <c r="D69" s="20"/>
      <c r="E69" s="20">
        <f t="shared" si="39"/>
        <v>5948</v>
      </c>
      <c r="F69" s="21"/>
      <c r="G69" s="21"/>
      <c r="H69" s="21">
        <f t="shared" si="46"/>
        <v>5948</v>
      </c>
      <c r="I69" s="21">
        <f t="shared" si="47"/>
        <v>0</v>
      </c>
      <c r="J69" s="21">
        <f t="shared" si="48"/>
        <v>5948</v>
      </c>
      <c r="K69" s="21">
        <v>518</v>
      </c>
      <c r="L69" s="21"/>
      <c r="M69" s="20">
        <f t="shared" si="15"/>
        <v>6466</v>
      </c>
      <c r="N69" s="20">
        <f t="shared" si="16"/>
        <v>0</v>
      </c>
      <c r="O69" s="20">
        <f t="shared" si="17"/>
        <v>6466</v>
      </c>
      <c r="P69" s="21">
        <v>1061</v>
      </c>
      <c r="Q69" s="21">
        <v>0</v>
      </c>
      <c r="R69" s="20">
        <f t="shared" si="43"/>
        <v>7527</v>
      </c>
      <c r="S69" s="20">
        <f t="shared" si="44"/>
        <v>0</v>
      </c>
      <c r="T69" s="20">
        <f t="shared" si="45"/>
        <v>7527</v>
      </c>
    </row>
    <row r="70" spans="1:20" x14ac:dyDescent="0.2">
      <c r="A70" s="2"/>
      <c r="B70" s="9" t="s">
        <v>86</v>
      </c>
      <c r="C70" s="20">
        <v>33431</v>
      </c>
      <c r="D70" s="20"/>
      <c r="E70" s="20">
        <f t="shared" si="39"/>
        <v>33431</v>
      </c>
      <c r="F70" s="21"/>
      <c r="G70" s="21"/>
      <c r="H70" s="21">
        <f t="shared" si="46"/>
        <v>33431</v>
      </c>
      <c r="I70" s="21">
        <f t="shared" si="47"/>
        <v>0</v>
      </c>
      <c r="J70" s="21">
        <f t="shared" si="48"/>
        <v>33431</v>
      </c>
      <c r="K70" s="21"/>
      <c r="L70" s="21"/>
      <c r="M70" s="20">
        <f t="shared" si="15"/>
        <v>33431</v>
      </c>
      <c r="N70" s="20">
        <f t="shared" si="16"/>
        <v>0</v>
      </c>
      <c r="O70" s="20">
        <f t="shared" si="17"/>
        <v>33431</v>
      </c>
      <c r="P70" s="21">
        <v>-33431</v>
      </c>
      <c r="Q70" s="21">
        <v>0</v>
      </c>
      <c r="R70" s="20">
        <f t="shared" si="43"/>
        <v>0</v>
      </c>
      <c r="S70" s="20">
        <f t="shared" si="44"/>
        <v>0</v>
      </c>
      <c r="T70" s="20">
        <f t="shared" si="45"/>
        <v>0</v>
      </c>
    </row>
    <row r="71" spans="1:20" x14ac:dyDescent="0.2">
      <c r="A71" s="2"/>
      <c r="B71" s="9" t="s">
        <v>80</v>
      </c>
      <c r="C71" s="20">
        <v>991</v>
      </c>
      <c r="D71" s="20"/>
      <c r="E71" s="20">
        <f t="shared" si="39"/>
        <v>991</v>
      </c>
      <c r="F71" s="21"/>
      <c r="G71" s="21"/>
      <c r="H71" s="21">
        <f t="shared" si="46"/>
        <v>991</v>
      </c>
      <c r="I71" s="21">
        <f t="shared" si="47"/>
        <v>0</v>
      </c>
      <c r="J71" s="21">
        <f t="shared" si="48"/>
        <v>991</v>
      </c>
      <c r="K71" s="21">
        <v>1859</v>
      </c>
      <c r="L71" s="21"/>
      <c r="M71" s="20">
        <f t="shared" si="15"/>
        <v>2850</v>
      </c>
      <c r="N71" s="20">
        <f t="shared" si="16"/>
        <v>0</v>
      </c>
      <c r="O71" s="20">
        <f t="shared" si="17"/>
        <v>2850</v>
      </c>
      <c r="P71" s="21">
        <v>-1712</v>
      </c>
      <c r="Q71" s="21">
        <v>0</v>
      </c>
      <c r="R71" s="20">
        <f t="shared" si="43"/>
        <v>1138</v>
      </c>
      <c r="S71" s="20">
        <f t="shared" si="44"/>
        <v>0</v>
      </c>
      <c r="T71" s="20">
        <f t="shared" si="45"/>
        <v>1138</v>
      </c>
    </row>
    <row r="72" spans="1:20" x14ac:dyDescent="0.2">
      <c r="A72" s="2"/>
      <c r="B72" s="9"/>
      <c r="C72" s="20"/>
      <c r="D72" s="20"/>
      <c r="E72" s="20"/>
      <c r="F72" s="21"/>
      <c r="G72" s="21"/>
      <c r="H72" s="15"/>
      <c r="I72" s="25"/>
      <c r="J72" s="25"/>
      <c r="K72" s="2"/>
      <c r="L72" s="2"/>
      <c r="M72" s="20"/>
      <c r="N72" s="20"/>
      <c r="O72" s="20"/>
      <c r="P72" s="2"/>
      <c r="Q72" s="2"/>
      <c r="R72" s="20"/>
      <c r="S72" s="20"/>
      <c r="T72" s="20"/>
    </row>
    <row r="73" spans="1:20" x14ac:dyDescent="0.2">
      <c r="A73" s="2"/>
      <c r="B73" s="8" t="s">
        <v>25</v>
      </c>
      <c r="C73" s="20"/>
      <c r="D73" s="20">
        <v>140000</v>
      </c>
      <c r="E73" s="20">
        <f>SUM(C73:D73)</f>
        <v>140000</v>
      </c>
      <c r="F73" s="21"/>
      <c r="G73" s="21">
        <f>-1500-7977</f>
        <v>-9477</v>
      </c>
      <c r="H73" s="21">
        <f t="shared" ref="H73" si="58">+C73+F73</f>
        <v>0</v>
      </c>
      <c r="I73" s="21">
        <f t="shared" ref="I73" si="59">+D73+G73</f>
        <v>130523</v>
      </c>
      <c r="J73" s="21">
        <f t="shared" ref="J73" si="60">+H73+I73</f>
        <v>130523</v>
      </c>
      <c r="K73" s="2"/>
      <c r="L73" s="21">
        <f>-4803+50000+80000</f>
        <v>125197</v>
      </c>
      <c r="M73" s="20">
        <f t="shared" si="15"/>
        <v>0</v>
      </c>
      <c r="N73" s="20">
        <f t="shared" si="16"/>
        <v>255720</v>
      </c>
      <c r="O73" s="20">
        <f t="shared" si="17"/>
        <v>255720</v>
      </c>
      <c r="P73" s="2"/>
      <c r="Q73" s="21">
        <f>-1000-5922</f>
        <v>-6922</v>
      </c>
      <c r="R73" s="20">
        <f>+M73+P73</f>
        <v>0</v>
      </c>
      <c r="S73" s="20">
        <f>+N73+Q73</f>
        <v>248798</v>
      </c>
      <c r="T73" s="20">
        <f t="shared" ref="T73" si="61">+R73+S73</f>
        <v>248798</v>
      </c>
    </row>
    <row r="74" spans="1:20" x14ac:dyDescent="0.2">
      <c r="A74" s="2"/>
      <c r="B74" s="8"/>
      <c r="C74" s="20"/>
      <c r="D74" s="20"/>
      <c r="E74" s="20"/>
      <c r="F74" s="25"/>
      <c r="G74" s="15"/>
      <c r="H74" s="15"/>
      <c r="I74" s="25"/>
      <c r="J74" s="25"/>
      <c r="K74" s="2"/>
      <c r="L74" s="2"/>
      <c r="M74" s="20"/>
      <c r="N74" s="20"/>
      <c r="O74" s="20"/>
      <c r="P74" s="2"/>
      <c r="Q74" s="2"/>
      <c r="R74" s="20"/>
      <c r="S74" s="20"/>
      <c r="T74" s="20"/>
    </row>
    <row r="75" spans="1:20" x14ac:dyDescent="0.2">
      <c r="A75" s="2"/>
      <c r="B75" s="8" t="s">
        <v>82</v>
      </c>
      <c r="C75" s="28">
        <f t="shared" ref="C75:O75" si="62">+C77+C101</f>
        <v>1805292</v>
      </c>
      <c r="D75" s="28">
        <f t="shared" si="62"/>
        <v>82501</v>
      </c>
      <c r="E75" s="28">
        <f t="shared" si="62"/>
        <v>1887793</v>
      </c>
      <c r="F75" s="28">
        <f t="shared" si="62"/>
        <v>1900</v>
      </c>
      <c r="G75" s="28">
        <f t="shared" si="62"/>
        <v>10652</v>
      </c>
      <c r="H75" s="28">
        <f t="shared" si="62"/>
        <v>1807192</v>
      </c>
      <c r="I75" s="28">
        <f t="shared" si="62"/>
        <v>93153</v>
      </c>
      <c r="J75" s="28">
        <f t="shared" si="62"/>
        <v>1900345</v>
      </c>
      <c r="K75" s="28">
        <f t="shared" si="62"/>
        <v>2539</v>
      </c>
      <c r="L75" s="28">
        <f t="shared" si="62"/>
        <v>0</v>
      </c>
      <c r="M75" s="28">
        <f t="shared" si="62"/>
        <v>1809731</v>
      </c>
      <c r="N75" s="28">
        <f t="shared" si="62"/>
        <v>93153</v>
      </c>
      <c r="O75" s="28">
        <f t="shared" si="62"/>
        <v>1902884</v>
      </c>
      <c r="P75" s="28">
        <f t="shared" ref="P75:T75" si="63">+P77+P101</f>
        <v>26026</v>
      </c>
      <c r="Q75" s="28">
        <f t="shared" si="63"/>
        <v>34046</v>
      </c>
      <c r="R75" s="28">
        <f t="shared" si="63"/>
        <v>1835757</v>
      </c>
      <c r="S75" s="28">
        <f t="shared" si="63"/>
        <v>127199</v>
      </c>
      <c r="T75" s="28">
        <f t="shared" si="63"/>
        <v>1962956</v>
      </c>
    </row>
    <row r="76" spans="1:20" x14ac:dyDescent="0.2">
      <c r="A76" s="2"/>
      <c r="B76" s="9"/>
      <c r="C76" s="20"/>
      <c r="D76" s="20"/>
      <c r="E76" s="20"/>
      <c r="F76" s="15"/>
      <c r="G76" s="15"/>
      <c r="H76" s="15"/>
      <c r="I76" s="25"/>
      <c r="J76" s="25"/>
      <c r="K76" s="2"/>
      <c r="L76" s="2"/>
      <c r="M76" s="20"/>
      <c r="N76" s="20"/>
      <c r="O76" s="20"/>
      <c r="P76" s="2"/>
      <c r="Q76" s="2"/>
      <c r="R76" s="20"/>
      <c r="S76" s="20"/>
      <c r="T76" s="20"/>
    </row>
    <row r="77" spans="1:20" x14ac:dyDescent="0.2">
      <c r="A77" s="3" t="s">
        <v>26</v>
      </c>
      <c r="B77" s="8" t="s">
        <v>95</v>
      </c>
      <c r="C77" s="23">
        <f t="shared" ref="C77:O77" si="64">SUM(C79:C100)</f>
        <v>10316</v>
      </c>
      <c r="D77" s="23">
        <f t="shared" si="64"/>
        <v>82501</v>
      </c>
      <c r="E77" s="23">
        <f t="shared" si="64"/>
        <v>92817</v>
      </c>
      <c r="F77" s="23">
        <f t="shared" si="64"/>
        <v>1900</v>
      </c>
      <c r="G77" s="23">
        <f t="shared" si="64"/>
        <v>10652</v>
      </c>
      <c r="H77" s="23">
        <f t="shared" si="64"/>
        <v>12216</v>
      </c>
      <c r="I77" s="23">
        <f t="shared" si="64"/>
        <v>93153</v>
      </c>
      <c r="J77" s="23">
        <f t="shared" si="64"/>
        <v>105369</v>
      </c>
      <c r="K77" s="23">
        <f t="shared" si="64"/>
        <v>2539</v>
      </c>
      <c r="L77" s="23">
        <f t="shared" si="64"/>
        <v>0</v>
      </c>
      <c r="M77" s="23">
        <f t="shared" si="64"/>
        <v>14755</v>
      </c>
      <c r="N77" s="23">
        <f t="shared" si="64"/>
        <v>93153</v>
      </c>
      <c r="O77" s="23">
        <f t="shared" si="64"/>
        <v>107908</v>
      </c>
      <c r="P77" s="23">
        <f t="shared" ref="P77:T77" si="65">SUM(P79:P100)</f>
        <v>1072</v>
      </c>
      <c r="Q77" s="23">
        <f t="shared" si="65"/>
        <v>34046</v>
      </c>
      <c r="R77" s="23">
        <f t="shared" si="65"/>
        <v>15827</v>
      </c>
      <c r="S77" s="23">
        <f t="shared" si="65"/>
        <v>127199</v>
      </c>
      <c r="T77" s="23">
        <f t="shared" si="65"/>
        <v>143026</v>
      </c>
    </row>
    <row r="78" spans="1:20" x14ac:dyDescent="0.2">
      <c r="A78" s="3"/>
      <c r="B78" s="8"/>
      <c r="C78" s="23"/>
      <c r="D78" s="23"/>
      <c r="E78" s="23"/>
      <c r="F78" s="18"/>
      <c r="G78" s="18"/>
      <c r="H78" s="18"/>
      <c r="I78" s="18"/>
      <c r="J78" s="25"/>
      <c r="K78" s="2"/>
      <c r="L78" s="2"/>
      <c r="M78" s="20"/>
      <c r="N78" s="20"/>
      <c r="O78" s="20"/>
      <c r="P78" s="2"/>
      <c r="Q78" s="2"/>
      <c r="R78" s="24"/>
      <c r="S78" s="24"/>
      <c r="T78" s="24"/>
    </row>
    <row r="79" spans="1:20" x14ac:dyDescent="0.2">
      <c r="A79" s="3"/>
      <c r="B79" s="9" t="s">
        <v>33</v>
      </c>
      <c r="C79" s="20"/>
      <c r="D79" s="20">
        <v>17302</v>
      </c>
      <c r="E79" s="20">
        <f t="shared" ref="E79:E86" si="66">SUM(C79:D79)</f>
        <v>17302</v>
      </c>
      <c r="F79" s="18"/>
      <c r="G79" s="18"/>
      <c r="H79" s="21">
        <f t="shared" ref="H79" si="67">+C79+F79</f>
        <v>0</v>
      </c>
      <c r="I79" s="21">
        <f t="shared" ref="I79" si="68">+D79+G79</f>
        <v>17302</v>
      </c>
      <c r="J79" s="21">
        <f t="shared" ref="J79" si="69">+H79+I79</f>
        <v>17302</v>
      </c>
      <c r="K79" s="2"/>
      <c r="L79" s="2"/>
      <c r="M79" s="20">
        <f t="shared" si="15"/>
        <v>0</v>
      </c>
      <c r="N79" s="20">
        <f t="shared" si="16"/>
        <v>17302</v>
      </c>
      <c r="O79" s="20">
        <f t="shared" si="17"/>
        <v>17302</v>
      </c>
      <c r="P79" s="2"/>
      <c r="Q79" s="2"/>
      <c r="R79" s="20">
        <f t="shared" ref="R79:R94" si="70">+M79+P79</f>
        <v>0</v>
      </c>
      <c r="S79" s="20">
        <f t="shared" ref="S79:S94" si="71">+N79+Q79</f>
        <v>17302</v>
      </c>
      <c r="T79" s="20">
        <f t="shared" ref="T79:T94" si="72">+R79+S79</f>
        <v>17302</v>
      </c>
    </row>
    <row r="80" spans="1:20" x14ac:dyDescent="0.2">
      <c r="A80" s="3"/>
      <c r="B80" s="9" t="s">
        <v>11</v>
      </c>
      <c r="C80" s="20"/>
      <c r="D80" s="20">
        <v>2000</v>
      </c>
      <c r="E80" s="20">
        <f t="shared" si="66"/>
        <v>2000</v>
      </c>
      <c r="F80" s="15"/>
      <c r="G80" s="15"/>
      <c r="H80" s="21">
        <f t="shared" ref="H80:H86" si="73">+C80+F80</f>
        <v>0</v>
      </c>
      <c r="I80" s="21">
        <f t="shared" ref="I80:I86" si="74">+D80+G80</f>
        <v>2000</v>
      </c>
      <c r="J80" s="21">
        <f t="shared" ref="J80:J86" si="75">+H80+I80</f>
        <v>2000</v>
      </c>
      <c r="K80" s="2"/>
      <c r="L80" s="2"/>
      <c r="M80" s="20">
        <f t="shared" si="15"/>
        <v>0</v>
      </c>
      <c r="N80" s="20">
        <f t="shared" si="16"/>
        <v>2000</v>
      </c>
      <c r="O80" s="20">
        <f t="shared" si="17"/>
        <v>2000</v>
      </c>
      <c r="P80" s="2"/>
      <c r="Q80" s="2"/>
      <c r="R80" s="20">
        <f t="shared" si="70"/>
        <v>0</v>
      </c>
      <c r="S80" s="20">
        <f t="shared" si="71"/>
        <v>2000</v>
      </c>
      <c r="T80" s="20">
        <f t="shared" si="72"/>
        <v>2000</v>
      </c>
    </row>
    <row r="81" spans="1:20" x14ac:dyDescent="0.2">
      <c r="A81" s="3"/>
      <c r="B81" s="9" t="s">
        <v>49</v>
      </c>
      <c r="C81" s="20">
        <v>6316</v>
      </c>
      <c r="D81" s="20"/>
      <c r="E81" s="20">
        <f t="shared" si="66"/>
        <v>6316</v>
      </c>
      <c r="F81" s="15"/>
      <c r="G81" s="15"/>
      <c r="H81" s="21">
        <f t="shared" si="73"/>
        <v>6316</v>
      </c>
      <c r="I81" s="21">
        <f t="shared" si="74"/>
        <v>0</v>
      </c>
      <c r="J81" s="21">
        <f t="shared" si="75"/>
        <v>6316</v>
      </c>
      <c r="K81" s="2"/>
      <c r="L81" s="2"/>
      <c r="M81" s="20">
        <f t="shared" si="15"/>
        <v>6316</v>
      </c>
      <c r="N81" s="20">
        <f t="shared" si="16"/>
        <v>0</v>
      </c>
      <c r="O81" s="20">
        <f t="shared" si="17"/>
        <v>6316</v>
      </c>
      <c r="P81" s="2"/>
      <c r="Q81" s="2"/>
      <c r="R81" s="20">
        <f t="shared" si="70"/>
        <v>6316</v>
      </c>
      <c r="S81" s="20">
        <f t="shared" si="71"/>
        <v>0</v>
      </c>
      <c r="T81" s="20">
        <f t="shared" si="72"/>
        <v>6316</v>
      </c>
    </row>
    <row r="82" spans="1:20" x14ac:dyDescent="0.2">
      <c r="A82" s="3"/>
      <c r="B82" s="9" t="s">
        <v>48</v>
      </c>
      <c r="C82" s="20"/>
      <c r="D82" s="20">
        <v>3986</v>
      </c>
      <c r="E82" s="20">
        <f>SUM(C82:D82)</f>
        <v>3986</v>
      </c>
      <c r="F82" s="25"/>
      <c r="G82" s="25"/>
      <c r="H82" s="21">
        <f t="shared" si="73"/>
        <v>0</v>
      </c>
      <c r="I82" s="21">
        <f t="shared" si="74"/>
        <v>3986</v>
      </c>
      <c r="J82" s="21">
        <f t="shared" si="75"/>
        <v>3986</v>
      </c>
      <c r="K82" s="2"/>
      <c r="L82" s="2"/>
      <c r="M82" s="20">
        <f t="shared" si="15"/>
        <v>0</v>
      </c>
      <c r="N82" s="20">
        <f t="shared" si="16"/>
        <v>3986</v>
      </c>
      <c r="O82" s="20">
        <f t="shared" si="17"/>
        <v>3986</v>
      </c>
      <c r="P82" s="2"/>
      <c r="Q82" s="2"/>
      <c r="R82" s="20">
        <f t="shared" si="70"/>
        <v>0</v>
      </c>
      <c r="S82" s="20">
        <f t="shared" si="71"/>
        <v>3986</v>
      </c>
      <c r="T82" s="20">
        <f t="shared" si="72"/>
        <v>3986</v>
      </c>
    </row>
    <row r="83" spans="1:20" x14ac:dyDescent="0.2">
      <c r="A83" s="3"/>
      <c r="B83" s="9" t="s">
        <v>53</v>
      </c>
      <c r="C83" s="20"/>
      <c r="D83" s="20">
        <v>57213</v>
      </c>
      <c r="E83" s="20">
        <f t="shared" si="66"/>
        <v>57213</v>
      </c>
      <c r="F83" s="15"/>
      <c r="G83" s="15"/>
      <c r="H83" s="21">
        <f t="shared" si="73"/>
        <v>0</v>
      </c>
      <c r="I83" s="21">
        <f t="shared" si="74"/>
        <v>57213</v>
      </c>
      <c r="J83" s="21">
        <f>+H83+I83</f>
        <v>57213</v>
      </c>
      <c r="K83" s="2"/>
      <c r="L83" s="2"/>
      <c r="M83" s="20">
        <f t="shared" si="15"/>
        <v>0</v>
      </c>
      <c r="N83" s="20">
        <f t="shared" si="16"/>
        <v>57213</v>
      </c>
      <c r="O83" s="20">
        <f t="shared" si="17"/>
        <v>57213</v>
      </c>
      <c r="P83" s="2"/>
      <c r="Q83" s="2"/>
      <c r="R83" s="20">
        <f t="shared" si="70"/>
        <v>0</v>
      </c>
      <c r="S83" s="20">
        <f t="shared" si="71"/>
        <v>57213</v>
      </c>
      <c r="T83" s="20">
        <f t="shared" si="72"/>
        <v>57213</v>
      </c>
    </row>
    <row r="84" spans="1:20" x14ac:dyDescent="0.2">
      <c r="A84" s="3"/>
      <c r="B84" s="9" t="s">
        <v>84</v>
      </c>
      <c r="C84" s="20"/>
      <c r="D84" s="20"/>
      <c r="E84" s="20"/>
      <c r="F84" s="15"/>
      <c r="G84" s="15"/>
      <c r="H84" s="21"/>
      <c r="I84" s="21"/>
      <c r="J84" s="21"/>
      <c r="K84" s="2"/>
      <c r="L84" s="2"/>
      <c r="M84" s="20"/>
      <c r="N84" s="20"/>
      <c r="O84" s="20"/>
      <c r="P84" s="2"/>
      <c r="Q84" s="21">
        <v>21112</v>
      </c>
      <c r="R84" s="20">
        <f t="shared" si="70"/>
        <v>0</v>
      </c>
      <c r="S84" s="20">
        <f t="shared" si="71"/>
        <v>21112</v>
      </c>
      <c r="T84" s="20">
        <f t="shared" ref="T84" si="76">+R84+S84</f>
        <v>21112</v>
      </c>
    </row>
    <row r="85" spans="1:20" x14ac:dyDescent="0.2">
      <c r="A85" s="3"/>
      <c r="B85" s="9" t="s">
        <v>10</v>
      </c>
      <c r="C85" s="20">
        <v>1000</v>
      </c>
      <c r="D85" s="20"/>
      <c r="E85" s="20">
        <f t="shared" si="66"/>
        <v>1000</v>
      </c>
      <c r="F85" s="21">
        <v>1900</v>
      </c>
      <c r="G85" s="15"/>
      <c r="H85" s="21">
        <f t="shared" si="73"/>
        <v>2900</v>
      </c>
      <c r="I85" s="21">
        <f t="shared" si="74"/>
        <v>0</v>
      </c>
      <c r="J85" s="21">
        <f t="shared" si="75"/>
        <v>2900</v>
      </c>
      <c r="K85" s="2"/>
      <c r="L85" s="2"/>
      <c r="M85" s="20">
        <f t="shared" si="15"/>
        <v>2900</v>
      </c>
      <c r="N85" s="20">
        <f t="shared" si="16"/>
        <v>0</v>
      </c>
      <c r="O85" s="20">
        <f t="shared" si="17"/>
        <v>2900</v>
      </c>
      <c r="P85" s="2"/>
      <c r="Q85" s="2"/>
      <c r="R85" s="20">
        <f t="shared" si="70"/>
        <v>2900</v>
      </c>
      <c r="S85" s="20">
        <f t="shared" si="71"/>
        <v>0</v>
      </c>
      <c r="T85" s="20">
        <f t="shared" si="72"/>
        <v>2900</v>
      </c>
    </row>
    <row r="86" spans="1:20" x14ac:dyDescent="0.2">
      <c r="A86" s="3"/>
      <c r="B86" s="9" t="s">
        <v>27</v>
      </c>
      <c r="C86" s="20">
        <v>3000</v>
      </c>
      <c r="D86" s="20"/>
      <c r="E86" s="20">
        <f t="shared" si="66"/>
        <v>3000</v>
      </c>
      <c r="F86" s="15"/>
      <c r="G86" s="15"/>
      <c r="H86" s="21">
        <f t="shared" si="73"/>
        <v>3000</v>
      </c>
      <c r="I86" s="21">
        <f t="shared" si="74"/>
        <v>0</v>
      </c>
      <c r="J86" s="21">
        <f t="shared" si="75"/>
        <v>3000</v>
      </c>
      <c r="K86" s="2"/>
      <c r="L86" s="2"/>
      <c r="M86" s="20">
        <f t="shared" si="15"/>
        <v>3000</v>
      </c>
      <c r="N86" s="20">
        <f t="shared" si="16"/>
        <v>0</v>
      </c>
      <c r="O86" s="20">
        <f t="shared" si="17"/>
        <v>3000</v>
      </c>
      <c r="P86" s="2"/>
      <c r="Q86" s="2"/>
      <c r="R86" s="20">
        <f t="shared" si="70"/>
        <v>3000</v>
      </c>
      <c r="S86" s="20">
        <f t="shared" si="71"/>
        <v>0</v>
      </c>
      <c r="T86" s="20">
        <f t="shared" si="72"/>
        <v>3000</v>
      </c>
    </row>
    <row r="87" spans="1:20" x14ac:dyDescent="0.2">
      <c r="A87" s="3"/>
      <c r="B87" s="9" t="s">
        <v>44</v>
      </c>
      <c r="C87" s="20"/>
      <c r="D87" s="20">
        <v>2000</v>
      </c>
      <c r="E87" s="20">
        <f>SUM(C87:D87)</f>
        <v>2000</v>
      </c>
      <c r="F87" s="15"/>
      <c r="G87" s="15"/>
      <c r="H87" s="21">
        <f t="shared" ref="H87:I89" si="77">+C87+F87</f>
        <v>0</v>
      </c>
      <c r="I87" s="21">
        <f t="shared" si="77"/>
        <v>2000</v>
      </c>
      <c r="J87" s="21">
        <f>+H87+I87</f>
        <v>2000</v>
      </c>
      <c r="K87" s="2"/>
      <c r="L87" s="2"/>
      <c r="M87" s="20">
        <f t="shared" si="15"/>
        <v>0</v>
      </c>
      <c r="N87" s="20">
        <f t="shared" si="16"/>
        <v>2000</v>
      </c>
      <c r="O87" s="20">
        <f t="shared" si="17"/>
        <v>2000</v>
      </c>
      <c r="P87" s="2"/>
      <c r="Q87" s="2"/>
      <c r="R87" s="20">
        <f t="shared" si="70"/>
        <v>0</v>
      </c>
      <c r="S87" s="20">
        <f t="shared" si="71"/>
        <v>2000</v>
      </c>
      <c r="T87" s="20">
        <f t="shared" si="72"/>
        <v>2000</v>
      </c>
    </row>
    <row r="88" spans="1:20" x14ac:dyDescent="0.2">
      <c r="A88" s="3"/>
      <c r="B88" s="2" t="s">
        <v>66</v>
      </c>
      <c r="C88" s="20"/>
      <c r="D88" s="20"/>
      <c r="E88" s="20"/>
      <c r="F88" s="15"/>
      <c r="G88" s="21">
        <f>1632+1020</f>
        <v>2652</v>
      </c>
      <c r="H88" s="21">
        <f t="shared" si="77"/>
        <v>0</v>
      </c>
      <c r="I88" s="21">
        <f t="shared" si="77"/>
        <v>2652</v>
      </c>
      <c r="J88" s="21">
        <f>+H88+I88</f>
        <v>2652</v>
      </c>
      <c r="K88" s="2"/>
      <c r="L88" s="2"/>
      <c r="M88" s="20">
        <f t="shared" si="15"/>
        <v>0</v>
      </c>
      <c r="N88" s="20">
        <f t="shared" si="16"/>
        <v>2652</v>
      </c>
      <c r="O88" s="20">
        <f t="shared" si="17"/>
        <v>2652</v>
      </c>
      <c r="P88" s="21">
        <v>1020</v>
      </c>
      <c r="Q88" s="21">
        <v>-1020</v>
      </c>
      <c r="R88" s="20">
        <f t="shared" si="70"/>
        <v>1020</v>
      </c>
      <c r="S88" s="20">
        <f t="shared" si="71"/>
        <v>1632</v>
      </c>
      <c r="T88" s="20">
        <f t="shared" si="72"/>
        <v>2652</v>
      </c>
    </row>
    <row r="89" spans="1:20" x14ac:dyDescent="0.2">
      <c r="A89" s="3"/>
      <c r="B89" s="16" t="s">
        <v>71</v>
      </c>
      <c r="C89" s="20"/>
      <c r="D89" s="20"/>
      <c r="E89" s="20"/>
      <c r="F89" s="15"/>
      <c r="G89" s="21">
        <v>8000</v>
      </c>
      <c r="H89" s="21">
        <f t="shared" si="77"/>
        <v>0</v>
      </c>
      <c r="I89" s="21">
        <f t="shared" si="77"/>
        <v>8000</v>
      </c>
      <c r="J89" s="21">
        <f>+H89+I89</f>
        <v>8000</v>
      </c>
      <c r="K89" s="2"/>
      <c r="L89" s="2"/>
      <c r="M89" s="20">
        <f t="shared" ref="M89:N89" si="78">+H89+K89</f>
        <v>0</v>
      </c>
      <c r="N89" s="20">
        <f t="shared" si="78"/>
        <v>8000</v>
      </c>
      <c r="O89" s="20">
        <f t="shared" ref="O89" si="79">+M89+N89</f>
        <v>8000</v>
      </c>
      <c r="P89" s="21"/>
      <c r="Q89" s="21">
        <v>8000</v>
      </c>
      <c r="R89" s="20">
        <f t="shared" si="70"/>
        <v>0</v>
      </c>
      <c r="S89" s="20">
        <f t="shared" si="71"/>
        <v>16000</v>
      </c>
      <c r="T89" s="20">
        <f t="shared" si="72"/>
        <v>16000</v>
      </c>
    </row>
    <row r="90" spans="1:20" x14ac:dyDescent="0.2">
      <c r="A90" s="3"/>
      <c r="B90" s="16" t="s">
        <v>77</v>
      </c>
      <c r="C90" s="20"/>
      <c r="D90" s="20"/>
      <c r="E90" s="20"/>
      <c r="F90" s="15"/>
      <c r="G90" s="21"/>
      <c r="H90" s="21"/>
      <c r="I90" s="21"/>
      <c r="J90" s="21"/>
      <c r="K90" s="2">
        <v>39</v>
      </c>
      <c r="L90" s="2"/>
      <c r="M90" s="20">
        <f t="shared" ref="M90" si="80">+H90+K90</f>
        <v>39</v>
      </c>
      <c r="N90" s="20">
        <f t="shared" ref="N90" si="81">+I90+L90</f>
        <v>0</v>
      </c>
      <c r="O90" s="20">
        <f t="shared" ref="O90" si="82">+M90+N90</f>
        <v>39</v>
      </c>
      <c r="P90" s="2"/>
      <c r="Q90" s="2"/>
      <c r="R90" s="20">
        <f t="shared" si="70"/>
        <v>39</v>
      </c>
      <c r="S90" s="20">
        <f t="shared" si="71"/>
        <v>0</v>
      </c>
      <c r="T90" s="20">
        <f t="shared" si="72"/>
        <v>39</v>
      </c>
    </row>
    <row r="91" spans="1:20" x14ac:dyDescent="0.2">
      <c r="A91" s="3"/>
      <c r="B91" s="16" t="s">
        <v>76</v>
      </c>
      <c r="C91" s="20"/>
      <c r="D91" s="20"/>
      <c r="E91" s="20"/>
      <c r="F91" s="15"/>
      <c r="G91" s="21"/>
      <c r="H91" s="21"/>
      <c r="I91" s="21"/>
      <c r="J91" s="21"/>
      <c r="K91" s="2">
        <v>1500</v>
      </c>
      <c r="L91" s="2"/>
      <c r="M91" s="20">
        <f t="shared" ref="M91" si="83">+H91+K91</f>
        <v>1500</v>
      </c>
      <c r="N91" s="20">
        <f t="shared" ref="N91" si="84">+I91+L91</f>
        <v>0</v>
      </c>
      <c r="O91" s="20">
        <f t="shared" ref="O91" si="85">+M91+N91</f>
        <v>1500</v>
      </c>
      <c r="P91" s="2"/>
      <c r="Q91" s="2"/>
      <c r="R91" s="20">
        <f t="shared" si="70"/>
        <v>1500</v>
      </c>
      <c r="S91" s="20">
        <f t="shared" si="71"/>
        <v>0</v>
      </c>
      <c r="T91" s="20">
        <f t="shared" si="72"/>
        <v>1500</v>
      </c>
    </row>
    <row r="92" spans="1:20" x14ac:dyDescent="0.2">
      <c r="A92" s="3"/>
      <c r="B92" s="16" t="s">
        <v>88</v>
      </c>
      <c r="C92" s="20"/>
      <c r="D92" s="20"/>
      <c r="E92" s="20"/>
      <c r="F92" s="15"/>
      <c r="G92" s="21"/>
      <c r="H92" s="21"/>
      <c r="I92" s="21"/>
      <c r="J92" s="21"/>
      <c r="K92" s="2"/>
      <c r="L92" s="2"/>
      <c r="M92" s="20"/>
      <c r="N92" s="20"/>
      <c r="O92" s="20"/>
      <c r="P92" s="2">
        <v>52</v>
      </c>
      <c r="Q92" s="2"/>
      <c r="R92" s="20">
        <f t="shared" si="70"/>
        <v>52</v>
      </c>
      <c r="S92" s="20">
        <f t="shared" si="71"/>
        <v>0</v>
      </c>
      <c r="T92" s="20">
        <f t="shared" ref="T92" si="86">+R92+S92</f>
        <v>52</v>
      </c>
    </row>
    <row r="93" spans="1:20" x14ac:dyDescent="0.2">
      <c r="A93" s="3"/>
      <c r="B93" s="16" t="s">
        <v>89</v>
      </c>
      <c r="C93" s="20"/>
      <c r="D93" s="20"/>
      <c r="E93" s="20"/>
      <c r="F93" s="15"/>
      <c r="G93" s="21"/>
      <c r="H93" s="21"/>
      <c r="I93" s="21"/>
      <c r="J93" s="21"/>
      <c r="K93" s="2"/>
      <c r="L93" s="2"/>
      <c r="M93" s="20"/>
      <c r="N93" s="20"/>
      <c r="O93" s="20"/>
      <c r="P93" s="2"/>
      <c r="Q93" s="2">
        <v>32</v>
      </c>
      <c r="R93" s="20">
        <f t="shared" si="70"/>
        <v>0</v>
      </c>
      <c r="S93" s="20">
        <f t="shared" si="71"/>
        <v>32</v>
      </c>
      <c r="T93" s="20">
        <f t="shared" ref="T93" si="87">+R93+S93</f>
        <v>32</v>
      </c>
    </row>
    <row r="94" spans="1:20" x14ac:dyDescent="0.2">
      <c r="A94" s="3"/>
      <c r="B94" s="16" t="s">
        <v>75</v>
      </c>
      <c r="C94" s="20"/>
      <c r="D94" s="20"/>
      <c r="E94" s="20"/>
      <c r="F94" s="15"/>
      <c r="G94" s="21"/>
      <c r="H94" s="21"/>
      <c r="I94" s="21"/>
      <c r="J94" s="21"/>
      <c r="K94" s="21">
        <v>1000</v>
      </c>
      <c r="L94" s="21"/>
      <c r="M94" s="20">
        <f t="shared" ref="M94" si="88">+H94+K94</f>
        <v>1000</v>
      </c>
      <c r="N94" s="20">
        <f t="shared" ref="N94" si="89">+I94+L94</f>
        <v>0</v>
      </c>
      <c r="O94" s="20">
        <f t="shared" ref="O94" si="90">+M94+N94</f>
        <v>1000</v>
      </c>
      <c r="P94" s="21"/>
      <c r="Q94" s="21"/>
      <c r="R94" s="20">
        <f t="shared" si="70"/>
        <v>1000</v>
      </c>
      <c r="S94" s="20">
        <f t="shared" si="71"/>
        <v>0</v>
      </c>
      <c r="T94" s="20">
        <f t="shared" si="72"/>
        <v>1000</v>
      </c>
    </row>
    <row r="95" spans="1:20" x14ac:dyDescent="0.2">
      <c r="A95" s="3"/>
      <c r="B95" s="15"/>
      <c r="C95" s="20"/>
      <c r="D95" s="20"/>
      <c r="E95" s="20"/>
      <c r="F95" s="15"/>
      <c r="G95" s="21"/>
      <c r="H95" s="21"/>
      <c r="I95" s="21"/>
      <c r="J95" s="21"/>
      <c r="K95" s="21"/>
      <c r="L95" s="21"/>
      <c r="M95" s="20"/>
      <c r="N95" s="20"/>
      <c r="O95" s="20"/>
      <c r="P95" s="15"/>
      <c r="Q95" s="15"/>
      <c r="R95" s="15"/>
      <c r="S95" s="15"/>
      <c r="T95" s="15"/>
    </row>
    <row r="96" spans="1:20" x14ac:dyDescent="0.2">
      <c r="A96" s="3"/>
      <c r="B96" s="15"/>
      <c r="C96" s="20"/>
      <c r="D96" s="20"/>
      <c r="E96" s="20"/>
      <c r="F96" s="15"/>
      <c r="G96" s="21"/>
      <c r="H96" s="21"/>
      <c r="I96" s="21"/>
      <c r="J96" s="21"/>
      <c r="K96" s="21"/>
      <c r="L96" s="21"/>
      <c r="M96" s="20"/>
      <c r="N96" s="20"/>
      <c r="O96" s="20"/>
      <c r="P96" s="15"/>
      <c r="Q96" s="15"/>
      <c r="R96" s="15"/>
      <c r="S96" s="15"/>
      <c r="T96" s="15"/>
    </row>
    <row r="97" spans="1:20" x14ac:dyDescent="0.2">
      <c r="A97" s="3"/>
      <c r="B97" s="16"/>
      <c r="C97" s="20"/>
      <c r="D97" s="20"/>
      <c r="E97" s="20"/>
      <c r="F97" s="15"/>
      <c r="G97" s="21"/>
      <c r="H97" s="21"/>
      <c r="I97" s="21"/>
      <c r="J97" s="21"/>
      <c r="K97" s="21"/>
      <c r="L97" s="21"/>
      <c r="M97" s="20"/>
      <c r="N97" s="20"/>
      <c r="O97" s="20"/>
      <c r="P97" s="21"/>
      <c r="Q97" s="21"/>
      <c r="R97" s="20"/>
      <c r="S97" s="20"/>
      <c r="T97" s="20"/>
    </row>
    <row r="98" spans="1:20" x14ac:dyDescent="0.2">
      <c r="A98" s="3"/>
      <c r="B98" s="8" t="s">
        <v>25</v>
      </c>
      <c r="C98" s="20"/>
      <c r="D98" s="20"/>
      <c r="E98" s="20"/>
      <c r="F98" s="15"/>
      <c r="G98" s="21"/>
      <c r="H98" s="21"/>
      <c r="I98" s="21"/>
      <c r="J98" s="21"/>
      <c r="K98" s="21"/>
      <c r="L98" s="21"/>
      <c r="M98" s="20"/>
      <c r="N98" s="20"/>
      <c r="O98" s="20"/>
      <c r="P98" s="21"/>
      <c r="Q98" s="21">
        <v>5922</v>
      </c>
      <c r="R98" s="20">
        <f>+M98+P98</f>
        <v>0</v>
      </c>
      <c r="S98" s="20">
        <f>+N98+Q98</f>
        <v>5922</v>
      </c>
      <c r="T98" s="20">
        <f t="shared" ref="T98" si="91">+R98+S98</f>
        <v>5922</v>
      </c>
    </row>
    <row r="99" spans="1:20" x14ac:dyDescent="0.2">
      <c r="A99" s="3"/>
      <c r="B99" s="16"/>
      <c r="C99" s="20"/>
      <c r="D99" s="20"/>
      <c r="E99" s="20"/>
      <c r="F99" s="15"/>
      <c r="G99" s="21"/>
      <c r="H99" s="21"/>
      <c r="I99" s="21"/>
      <c r="J99" s="21"/>
      <c r="K99" s="21"/>
      <c r="L99" s="21"/>
      <c r="M99" s="20"/>
      <c r="N99" s="20"/>
      <c r="O99" s="20"/>
      <c r="P99" s="21"/>
      <c r="Q99" s="21"/>
      <c r="R99" s="20"/>
      <c r="S99" s="20"/>
      <c r="T99" s="20"/>
    </row>
    <row r="100" spans="1:20" x14ac:dyDescent="0.2">
      <c r="A100" s="3"/>
      <c r="B100" s="9"/>
      <c r="C100" s="20"/>
      <c r="D100" s="20"/>
      <c r="E100" s="20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</row>
    <row r="101" spans="1:20" x14ac:dyDescent="0.2">
      <c r="A101" s="3" t="s">
        <v>36</v>
      </c>
      <c r="B101" s="8" t="s">
        <v>93</v>
      </c>
      <c r="C101" s="18">
        <f>SUM(C102)</f>
        <v>1794976</v>
      </c>
      <c r="D101" s="18">
        <f>SUM(D102)</f>
        <v>0</v>
      </c>
      <c r="E101" s="18">
        <f>SUM(E102)</f>
        <v>1794976</v>
      </c>
      <c r="F101" s="18">
        <f t="shared" ref="F101:O101" si="92">SUM(F102)</f>
        <v>0</v>
      </c>
      <c r="G101" s="18">
        <f t="shared" si="92"/>
        <v>0</v>
      </c>
      <c r="H101" s="18">
        <f t="shared" si="92"/>
        <v>1794976</v>
      </c>
      <c r="I101" s="18">
        <f t="shared" si="92"/>
        <v>0</v>
      </c>
      <c r="J101" s="18">
        <f t="shared" si="92"/>
        <v>1794976</v>
      </c>
      <c r="K101" s="18">
        <f t="shared" si="92"/>
        <v>0</v>
      </c>
      <c r="L101" s="18">
        <f t="shared" si="92"/>
        <v>0</v>
      </c>
      <c r="M101" s="18">
        <f t="shared" si="92"/>
        <v>1794976</v>
      </c>
      <c r="N101" s="18">
        <f t="shared" si="92"/>
        <v>0</v>
      </c>
      <c r="O101" s="18">
        <f t="shared" si="92"/>
        <v>1794976</v>
      </c>
      <c r="P101" s="18">
        <f>SUM(P102:P104)</f>
        <v>24954</v>
      </c>
      <c r="Q101" s="18">
        <f t="shared" ref="Q101:T101" si="93">SUM(Q102:Q104)</f>
        <v>0</v>
      </c>
      <c r="R101" s="18">
        <f>SUM(R102:R104)</f>
        <v>1819930</v>
      </c>
      <c r="S101" s="18">
        <f t="shared" si="93"/>
        <v>0</v>
      </c>
      <c r="T101" s="18">
        <f t="shared" si="93"/>
        <v>1819930</v>
      </c>
    </row>
    <row r="102" spans="1:20" x14ac:dyDescent="0.2">
      <c r="A102" s="3"/>
      <c r="B102" s="9" t="s">
        <v>34</v>
      </c>
      <c r="C102" s="20">
        <v>1794976</v>
      </c>
      <c r="D102" s="20"/>
      <c r="E102" s="20">
        <f>SUM(C102:D102)</f>
        <v>1794976</v>
      </c>
      <c r="F102" s="15"/>
      <c r="G102" s="15"/>
      <c r="H102" s="21">
        <f>+C102+F102</f>
        <v>1794976</v>
      </c>
      <c r="I102" s="21">
        <f>+D102+G102</f>
        <v>0</v>
      </c>
      <c r="J102" s="21">
        <f>+H102+I102</f>
        <v>1794976</v>
      </c>
      <c r="K102" s="2"/>
      <c r="L102" s="2"/>
      <c r="M102" s="20">
        <f t="shared" ref="M102" si="94">+H102+K102</f>
        <v>1794976</v>
      </c>
      <c r="N102" s="20">
        <f t="shared" ref="N102" si="95">+I102+L102</f>
        <v>0</v>
      </c>
      <c r="O102" s="20">
        <f t="shared" ref="O102" si="96">+M102+N102</f>
        <v>1794976</v>
      </c>
      <c r="P102" s="20"/>
      <c r="Q102" s="2"/>
      <c r="R102" s="20">
        <f>+M102+P102</f>
        <v>1794976</v>
      </c>
      <c r="S102" s="20">
        <f>+N102+Q102</f>
        <v>0</v>
      </c>
      <c r="T102" s="20">
        <f t="shared" ref="T102" si="97">+R102+S102</f>
        <v>1794976</v>
      </c>
    </row>
    <row r="103" spans="1:20" x14ac:dyDescent="0.2">
      <c r="A103" s="3"/>
      <c r="B103" s="16" t="s">
        <v>87</v>
      </c>
      <c r="C103" s="20"/>
      <c r="D103" s="20"/>
      <c r="E103" s="20"/>
      <c r="F103" s="15"/>
      <c r="G103" s="15"/>
      <c r="H103" s="21"/>
      <c r="I103" s="21"/>
      <c r="J103" s="21"/>
      <c r="K103" s="2"/>
      <c r="L103" s="2"/>
      <c r="M103" s="20"/>
      <c r="N103" s="20"/>
      <c r="O103" s="20"/>
      <c r="P103" s="21">
        <v>22716</v>
      </c>
      <c r="Q103" s="21"/>
      <c r="R103" s="20">
        <f>+M95+P103</f>
        <v>22716</v>
      </c>
      <c r="S103" s="20">
        <f>+N95+Q103</f>
        <v>0</v>
      </c>
      <c r="T103" s="20">
        <f t="shared" ref="T103" si="98">+R103+S103</f>
        <v>22716</v>
      </c>
    </row>
    <row r="104" spans="1:20" x14ac:dyDescent="0.2">
      <c r="A104" s="3"/>
      <c r="B104" s="16" t="s">
        <v>83</v>
      </c>
      <c r="C104" s="20"/>
      <c r="D104" s="20"/>
      <c r="E104" s="20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21">
        <v>2238</v>
      </c>
      <c r="Q104" s="21"/>
      <c r="R104" s="20">
        <f>+M96+P104</f>
        <v>2238</v>
      </c>
      <c r="S104" s="20">
        <f>+N96+Q104</f>
        <v>0</v>
      </c>
      <c r="T104" s="20">
        <f>+R104+S104</f>
        <v>2238</v>
      </c>
    </row>
    <row r="105" spans="1:20" x14ac:dyDescent="0.2">
      <c r="A105" s="3"/>
      <c r="B105" s="9"/>
      <c r="C105" s="20"/>
      <c r="D105" s="20"/>
      <c r="E105" s="20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1:20" x14ac:dyDescent="0.2">
      <c r="A106" s="2"/>
      <c r="B106" s="8" t="s">
        <v>2</v>
      </c>
      <c r="C106" s="23">
        <f t="shared" ref="C106:O106" si="99">SUM(C8,C11,C14,C77,C101)</f>
        <v>3603041</v>
      </c>
      <c r="D106" s="23">
        <f t="shared" si="99"/>
        <v>1713565</v>
      </c>
      <c r="E106" s="23">
        <f t="shared" si="99"/>
        <v>5316606</v>
      </c>
      <c r="F106" s="23">
        <f t="shared" si="99"/>
        <v>8230</v>
      </c>
      <c r="G106" s="23">
        <f t="shared" si="99"/>
        <v>125555</v>
      </c>
      <c r="H106" s="23">
        <f t="shared" si="99"/>
        <v>3611271</v>
      </c>
      <c r="I106" s="23">
        <f t="shared" si="99"/>
        <v>1839120</v>
      </c>
      <c r="J106" s="23">
        <f t="shared" si="99"/>
        <v>5450391</v>
      </c>
      <c r="K106" s="23">
        <f t="shared" si="99"/>
        <v>157570</v>
      </c>
      <c r="L106" s="23">
        <f t="shared" si="99"/>
        <v>600781</v>
      </c>
      <c r="M106" s="23">
        <f t="shared" si="99"/>
        <v>3768841</v>
      </c>
      <c r="N106" s="23">
        <f t="shared" si="99"/>
        <v>2439901</v>
      </c>
      <c r="O106" s="23">
        <f t="shared" si="99"/>
        <v>6208742</v>
      </c>
      <c r="P106" s="23">
        <f t="shared" ref="P106:T106" si="100">SUM(P8,P11,P14,P77,P101)</f>
        <v>93215</v>
      </c>
      <c r="Q106" s="23">
        <f t="shared" si="100"/>
        <v>-235141</v>
      </c>
      <c r="R106" s="23">
        <f t="shared" si="100"/>
        <v>3862056</v>
      </c>
      <c r="S106" s="23">
        <f t="shared" si="100"/>
        <v>2204760</v>
      </c>
      <c r="T106" s="23">
        <f t="shared" si="100"/>
        <v>6066816</v>
      </c>
    </row>
    <row r="107" spans="1:20" x14ac:dyDescent="0.2">
      <c r="H107" s="29"/>
      <c r="I107" s="29"/>
      <c r="R107" s="30"/>
      <c r="S107" s="30"/>
      <c r="T107" s="30"/>
    </row>
    <row r="109" spans="1:20" x14ac:dyDescent="0.2">
      <c r="E109" s="29"/>
    </row>
    <row r="110" spans="1:20" x14ac:dyDescent="0.2">
      <c r="R110" s="29"/>
      <c r="S110" s="29"/>
      <c r="T110" s="29"/>
    </row>
  </sheetData>
  <mergeCells count="29">
    <mergeCell ref="A5:A7"/>
    <mergeCell ref="G6:G7"/>
    <mergeCell ref="H6:H7"/>
    <mergeCell ref="I6:I7"/>
    <mergeCell ref="J6:J7"/>
    <mergeCell ref="B5:B7"/>
    <mergeCell ref="C5:E5"/>
    <mergeCell ref="F5:G5"/>
    <mergeCell ref="H5:J5"/>
    <mergeCell ref="C6:C7"/>
    <mergeCell ref="D6:D7"/>
    <mergeCell ref="E6:E7"/>
    <mergeCell ref="F6:F7"/>
    <mergeCell ref="A2:T2"/>
    <mergeCell ref="K5:L5"/>
    <mergeCell ref="M5:O5"/>
    <mergeCell ref="K6:K7"/>
    <mergeCell ref="L6:L7"/>
    <mergeCell ref="M6:M7"/>
    <mergeCell ref="N6:N7"/>
    <mergeCell ref="O6:O7"/>
    <mergeCell ref="P5:Q5"/>
    <mergeCell ref="R5:T5"/>
    <mergeCell ref="P6:P7"/>
    <mergeCell ref="Q6:Q7"/>
    <mergeCell ref="R6:R7"/>
    <mergeCell ref="S6:S7"/>
    <mergeCell ref="T6:T7"/>
    <mergeCell ref="A3:T3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8" fitToHeight="0" orientation="landscape" useFirstPageNumber="1" r:id="rId1"/>
  <headerFooter alignWithMargins="0">
    <oddFooter xml:space="preserve">&amp;R
</oddFooter>
  </headerFooter>
  <rowBreaks count="1" manualBreakCount="1">
    <brk id="10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Kom Ph12</cp:lastModifiedBy>
  <cp:lastPrinted>2025-04-26T08:01:15Z</cp:lastPrinted>
  <dcterms:created xsi:type="dcterms:W3CDTF">2016-01-15T07:20:01Z</dcterms:created>
  <dcterms:modified xsi:type="dcterms:W3CDTF">2025-05-20T09:21:45Z</dcterms:modified>
</cp:coreProperties>
</file>